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7440"/>
  </bookViews>
  <sheets>
    <sheet name="Foglio1" sheetId="1" r:id="rId1"/>
  </sheets>
  <definedNames>
    <definedName name="_xlnm.Print_Area" localSheetId="0">Foglio1!$A$1:$M$23</definedName>
  </definedNames>
  <calcPr calcId="125725"/>
</workbook>
</file>

<file path=xl/calcChain.xml><?xml version="1.0" encoding="utf-8"?>
<calcChain xmlns="http://schemas.openxmlformats.org/spreadsheetml/2006/main">
  <c r="E7" i="1"/>
  <c r="E8"/>
  <c r="E9"/>
  <c r="E10"/>
  <c r="E11"/>
  <c r="E12"/>
  <c r="E13"/>
  <c r="E14"/>
  <c r="E15"/>
  <c r="E16"/>
  <c r="E17"/>
  <c r="E18"/>
  <c r="E19"/>
  <c r="E20"/>
  <c r="E21"/>
  <c r="E22"/>
  <c r="E23"/>
  <c r="E6"/>
  <c r="B7"/>
  <c r="B8"/>
  <c r="B9"/>
  <c r="B10"/>
  <c r="B11"/>
  <c r="B12"/>
  <c r="B13"/>
  <c r="B14"/>
  <c r="B6"/>
  <c r="F6" l="1"/>
  <c r="C6"/>
  <c r="D6" s="1"/>
  <c r="A7" l="1"/>
  <c r="F7" l="1"/>
  <c r="C7"/>
  <c r="A8"/>
  <c r="F8" l="1"/>
  <c r="D7"/>
  <c r="A9"/>
  <c r="C8"/>
  <c r="F9" l="1"/>
  <c r="D8"/>
  <c r="A10"/>
  <c r="C9"/>
  <c r="F10" l="1"/>
  <c r="D9"/>
  <c r="A11"/>
  <c r="C10"/>
  <c r="F11" l="1"/>
  <c r="D10"/>
  <c r="A12"/>
  <c r="C11"/>
  <c r="F12" l="1"/>
  <c r="D11"/>
  <c r="A13"/>
  <c r="C12"/>
  <c r="F13" l="1"/>
  <c r="D12"/>
  <c r="A14"/>
  <c r="C13"/>
  <c r="D14" l="1"/>
  <c r="F14"/>
  <c r="D13"/>
  <c r="A15"/>
  <c r="C14"/>
  <c r="F15" l="1"/>
  <c r="A16"/>
  <c r="C15"/>
  <c r="F16" l="1"/>
  <c r="C16"/>
  <c r="A17"/>
  <c r="K23" l="1"/>
  <c r="F17"/>
  <c r="A18"/>
  <c r="C17"/>
  <c r="F18" l="1"/>
  <c r="A19"/>
  <c r="C18"/>
  <c r="F19" l="1"/>
  <c r="A20"/>
  <c r="C19"/>
  <c r="F20" l="1"/>
  <c r="C20"/>
  <c r="A21"/>
  <c r="F21" l="1"/>
  <c r="A22"/>
  <c r="C21"/>
  <c r="F22" l="1"/>
  <c r="A23"/>
  <c r="C22"/>
  <c r="F23" l="1"/>
  <c r="C23"/>
</calcChain>
</file>

<file path=xl/sharedStrings.xml><?xml version="1.0" encoding="utf-8"?>
<sst xmlns="http://schemas.openxmlformats.org/spreadsheetml/2006/main" count="18" uniqueCount="15">
  <si>
    <t>REVISING ANNUAL INVESTMENT AS A FUNCTION OF COST PER IOT DEVICE</t>
  </si>
  <si>
    <t>Table 1 - Evaluation of unit cost per IoT device (year 1 = 2013)</t>
  </si>
  <si>
    <t>investm</t>
  </si>
  <si>
    <t>billion</t>
  </si>
  <si>
    <t>iotdevices</t>
  </si>
  <si>
    <t>cost/iot</t>
  </si>
  <si>
    <t>USD</t>
  </si>
  <si>
    <t>adjusted</t>
  </si>
  <si>
    <t xml:space="preserve">adjusted </t>
  </si>
  <si>
    <t>Years</t>
  </si>
  <si>
    <t>Graph 1 - adjusted trend ofc cost per IoT (USD)</t>
  </si>
  <si>
    <t>adjusted investment =</t>
  </si>
  <si>
    <t>correlation invest/adjustinvest =</t>
  </si>
  <si>
    <t>exponential function = Y = 638.54*exp(0.1577*n)</t>
  </si>
  <si>
    <t>Y = 6181,60/(1+exp(-0,22*(n-10)))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</si>
</sst>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/>
    <xf numFmtId="0" fontId="2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4" fillId="0" borderId="0" xfId="0" applyFont="1"/>
    <xf numFmtId="10" fontId="4" fillId="0" borderId="0" xfId="0" applyNumberFormat="1" applyFont="1"/>
    <xf numFmtId="2" fontId="0" fillId="0" borderId="0" xfId="0" applyNumberFormat="1" applyFill="1" applyBorder="1"/>
    <xf numFmtId="2" fontId="0" fillId="0" borderId="11" xfId="0" applyNumberFormat="1" applyBorder="1"/>
    <xf numFmtId="164" fontId="0" fillId="0" borderId="0" xfId="0" applyNumberForma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Foglio1!$A$6:$A$23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Foglio1!$D$6:$D$23</c:f>
              <c:numCache>
                <c:formatCode>0.00</c:formatCode>
                <c:ptCount val="18"/>
                <c:pt idx="0">
                  <c:v>165.35098031785384</c:v>
                </c:pt>
                <c:pt idx="1">
                  <c:v>139.59753889273031</c:v>
                </c:pt>
                <c:pt idx="2">
                  <c:v>118.44369801272637</c:v>
                </c:pt>
                <c:pt idx="3">
                  <c:v>101.17552096028203</c:v>
                </c:pt>
                <c:pt idx="4">
                  <c:v>87.20702922007456</c:v>
                </c:pt>
                <c:pt idx="5">
                  <c:v>76.060412597390453</c:v>
                </c:pt>
                <c:pt idx="6">
                  <c:v>67.349799356543869</c:v>
                </c:pt>
                <c:pt idx="7">
                  <c:v>60.768037870707225</c:v>
                </c:pt>
                <c:pt idx="8">
                  <c:v>56.076040329141136</c:v>
                </c:pt>
              </c:numCache>
            </c:numRef>
          </c:yVal>
        </c:ser>
        <c:axId val="201358336"/>
        <c:axId val="201370624"/>
      </c:scatterChart>
      <c:valAx>
        <c:axId val="201358336"/>
        <c:scaling>
          <c:orientation val="minMax"/>
        </c:scaling>
        <c:axPos val="b"/>
        <c:majorGridlines/>
        <c:numFmt formatCode="General" sourceLinked="1"/>
        <c:tickLblPos val="nextTo"/>
        <c:crossAx val="201370624"/>
        <c:crosses val="autoZero"/>
        <c:crossBetween val="midCat"/>
      </c:valAx>
      <c:valAx>
        <c:axId val="201370624"/>
        <c:scaling>
          <c:orientation val="minMax"/>
        </c:scaling>
        <c:axPos val="l"/>
        <c:majorGridlines/>
        <c:numFmt formatCode="0.00" sourceLinked="1"/>
        <c:tickLblPos val="nextTo"/>
        <c:crossAx val="201358336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Foglio1!$A$6:$A$23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Foglio1!$B$6:$B$23</c:f>
              <c:numCache>
                <c:formatCode>0.00</c:formatCode>
                <c:ptCount val="18"/>
                <c:pt idx="0">
                  <c:v>747.61214467932041</c:v>
                </c:pt>
                <c:pt idx="1">
                  <c:v>875.31543657721238</c:v>
                </c:pt>
                <c:pt idx="2">
                  <c:v>1024.8323531969891</c:v>
                </c:pt>
                <c:pt idx="3">
                  <c:v>1199.8889866106365</c:v>
                </c:pt>
                <c:pt idx="4">
                  <c:v>1404.8479009256653</c:v>
                </c:pt>
                <c:pt idx="5">
                  <c:v>1644.8168511906511</c:v>
                </c:pt>
                <c:pt idx="6">
                  <c:v>1925.7760731094829</c:v>
                </c:pt>
                <c:pt idx="7">
                  <c:v>2254.7273157351146</c:v>
                </c:pt>
                <c:pt idx="8">
                  <c:v>2639.8683311676268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Foglio1!$A$6:$A$23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Foglio1!$E$6:$E$23</c:f>
              <c:numCache>
                <c:formatCode>0.00</c:formatCode>
                <c:ptCount val="18"/>
                <c:pt idx="0">
                  <c:v>749.94452831156059</c:v>
                </c:pt>
                <c:pt idx="1">
                  <c:v>890.49873473068283</c:v>
                </c:pt>
                <c:pt idx="2">
                  <c:v>1052.2921003744698</c:v>
                </c:pt>
                <c:pt idx="3">
                  <c:v>1236.6111653420189</c:v>
                </c:pt>
                <c:pt idx="4">
                  <c:v>1444.1257653518219</c:v>
                </c:pt>
                <c:pt idx="5">
                  <c:v>1674.6700992055271</c:v>
                </c:pt>
                <c:pt idx="6">
                  <c:v>1927.0482258420705</c:v>
                </c:pt>
                <c:pt idx="7">
                  <c:v>2198.9038901985546</c:v>
                </c:pt>
                <c:pt idx="8">
                  <c:v>2486.6954816792013</c:v>
                </c:pt>
                <c:pt idx="9">
                  <c:v>2785.8065631088243</c:v>
                </c:pt>
                <c:pt idx="10">
                  <c:v>3090.8</c:v>
                </c:pt>
                <c:pt idx="11">
                  <c:v>3395.793436891176</c:v>
                </c:pt>
                <c:pt idx="12">
                  <c:v>3694.9045183207991</c:v>
                </c:pt>
                <c:pt idx="13">
                  <c:v>3982.6961098014453</c:v>
                </c:pt>
                <c:pt idx="14">
                  <c:v>4254.5517741579297</c:v>
                </c:pt>
                <c:pt idx="15">
                  <c:v>4506.9299007944728</c:v>
                </c:pt>
                <c:pt idx="16">
                  <c:v>4737.4742346481789</c:v>
                </c:pt>
                <c:pt idx="17">
                  <c:v>4944.988834657981</c:v>
                </c:pt>
              </c:numCache>
            </c:numRef>
          </c:yVal>
        </c:ser>
        <c:axId val="227940608"/>
        <c:axId val="227950592"/>
      </c:scatterChart>
      <c:valAx>
        <c:axId val="227940608"/>
        <c:scaling>
          <c:orientation val="minMax"/>
        </c:scaling>
        <c:axPos val="b"/>
        <c:majorGridlines/>
        <c:numFmt formatCode="General" sourceLinked="1"/>
        <c:tickLblPos val="nextTo"/>
        <c:crossAx val="227950592"/>
        <c:crosses val="autoZero"/>
        <c:crossBetween val="midCat"/>
      </c:valAx>
      <c:valAx>
        <c:axId val="227950592"/>
        <c:scaling>
          <c:orientation val="minMax"/>
        </c:scaling>
        <c:axPos val="l"/>
        <c:majorGridlines/>
        <c:numFmt formatCode="0.00" sourceLinked="1"/>
        <c:tickLblPos val="nextTo"/>
        <c:crossAx val="227940608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552450</xdr:colOff>
      <xdr:row>0</xdr:row>
      <xdr:rowOff>0</xdr:rowOff>
    </xdr:from>
    <xdr:to>
      <xdr:col>28</xdr:col>
      <xdr:colOff>552450</xdr:colOff>
      <xdr:row>15</xdr:row>
      <xdr:rowOff>152400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342900</xdr:colOff>
      <xdr:row>3</xdr:row>
      <xdr:rowOff>9525</xdr:rowOff>
    </xdr:from>
    <xdr:to>
      <xdr:col>12</xdr:col>
      <xdr:colOff>600075</xdr:colOff>
      <xdr:row>19</xdr:row>
      <xdr:rowOff>180975</xdr:rowOff>
    </xdr:to>
    <xdr:graphicFrame macro="">
      <xdr:nvGraphicFramePr>
        <xdr:cNvPr id="22" name="Gra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3"/>
  <sheetViews>
    <sheetView tabSelected="1" workbookViewId="0">
      <selection activeCell="D30" sqref="D30"/>
    </sheetView>
  </sheetViews>
  <sheetFormatPr defaultRowHeight="15"/>
  <cols>
    <col min="1" max="1" width="7.7109375" customWidth="1"/>
    <col min="2" max="6" width="10.7109375" customWidth="1"/>
  </cols>
  <sheetData>
    <row r="1" spans="1:19" ht="18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3" spans="1:19" ht="15.75" thickBot="1">
      <c r="A3" s="1" t="s">
        <v>1</v>
      </c>
      <c r="H3" s="1" t="s">
        <v>10</v>
      </c>
    </row>
    <row r="4" spans="1:19">
      <c r="A4" s="11"/>
      <c r="B4" s="12" t="s">
        <v>2</v>
      </c>
      <c r="C4" s="12" t="s">
        <v>4</v>
      </c>
      <c r="D4" s="12" t="s">
        <v>5</v>
      </c>
      <c r="E4" s="12" t="s">
        <v>7</v>
      </c>
      <c r="F4" s="13" t="s">
        <v>8</v>
      </c>
    </row>
    <row r="5" spans="1:19">
      <c r="A5" s="8" t="s">
        <v>9</v>
      </c>
      <c r="B5" s="9" t="s">
        <v>3</v>
      </c>
      <c r="C5" s="9" t="s">
        <v>3</v>
      </c>
      <c r="D5" s="9" t="s">
        <v>6</v>
      </c>
      <c r="E5" s="9" t="s">
        <v>2</v>
      </c>
      <c r="F5" s="10" t="s">
        <v>5</v>
      </c>
      <c r="O5" s="2"/>
    </row>
    <row r="6" spans="1:19">
      <c r="A6" s="4">
        <v>1</v>
      </c>
      <c r="B6" s="3">
        <f>638.54*EXP(0.1577*A6)</f>
        <v>747.61214467932041</v>
      </c>
      <c r="C6" s="3">
        <f>140/(1+EXP(-0.34*(A6-11)))</f>
        <v>4.5213650577830693</v>
      </c>
      <c r="D6" s="3">
        <f>B6/C6</f>
        <v>165.35098031785384</v>
      </c>
      <c r="E6" s="17">
        <f>6181.6/(1+EXP(-0.198*(A6-11)))</f>
        <v>749.94452831156059</v>
      </c>
      <c r="F6" s="3">
        <f>E6/C6</f>
        <v>165.86683860455096</v>
      </c>
      <c r="G6" s="2"/>
      <c r="H6" s="2"/>
      <c r="I6" s="2"/>
      <c r="J6" s="2"/>
      <c r="N6" s="2"/>
      <c r="O6" s="2"/>
      <c r="P6" s="2"/>
      <c r="Q6" s="2"/>
      <c r="R6" s="18"/>
      <c r="S6" s="2"/>
    </row>
    <row r="7" spans="1:19">
      <c r="A7" s="4">
        <f>A6+1</f>
        <v>2</v>
      </c>
      <c r="B7" s="3">
        <f t="shared" ref="B7:B23" si="0">638.54*EXP(0.1577*A7)</f>
        <v>875.31543657721238</v>
      </c>
      <c r="C7" s="3">
        <f t="shared" ref="C7:C23" si="1">140/(1+EXP(-0.34*(A7-11)))</f>
        <v>6.270278426970143</v>
      </c>
      <c r="D7" s="3">
        <f t="shared" ref="D7:D23" si="2">B7/C7</f>
        <v>139.59753889273031</v>
      </c>
      <c r="E7" s="17">
        <f t="shared" ref="E7:E23" si="3">6181.6/(1+EXP(-0.198*(A7-11)))</f>
        <v>890.49873473068283</v>
      </c>
      <c r="F7" s="3">
        <f t="shared" ref="F7:F23" si="4">E7/C7</f>
        <v>142.01901001722823</v>
      </c>
      <c r="G7" s="2"/>
      <c r="H7" s="2"/>
      <c r="I7" s="2"/>
      <c r="J7" s="2"/>
      <c r="N7" s="2"/>
      <c r="O7" s="2"/>
      <c r="P7" s="2"/>
      <c r="Q7" s="2"/>
      <c r="R7" s="2"/>
      <c r="S7" s="2"/>
    </row>
    <row r="8" spans="1:19">
      <c r="A8" s="4">
        <f t="shared" ref="A8:A23" si="5">A7+1</f>
        <v>3</v>
      </c>
      <c r="B8" s="3">
        <f t="shared" si="0"/>
        <v>1024.8323531969891</v>
      </c>
      <c r="C8" s="3">
        <f t="shared" si="1"/>
        <v>8.6524852769024001</v>
      </c>
      <c r="D8" s="3">
        <f t="shared" si="2"/>
        <v>118.44369801272637</v>
      </c>
      <c r="E8" s="17">
        <f t="shared" si="3"/>
        <v>1052.2921003744698</v>
      </c>
      <c r="F8" s="3">
        <f t="shared" si="4"/>
        <v>121.6173234277021</v>
      </c>
      <c r="G8" s="2"/>
      <c r="H8" s="2"/>
      <c r="I8" s="2"/>
      <c r="J8" s="2"/>
      <c r="N8" s="2"/>
      <c r="O8" s="2"/>
      <c r="P8" s="2"/>
      <c r="Q8" s="2"/>
      <c r="R8" s="2"/>
      <c r="S8" s="2"/>
    </row>
    <row r="9" spans="1:19">
      <c r="A9" s="4">
        <f t="shared" si="5"/>
        <v>4</v>
      </c>
      <c r="B9" s="3">
        <f t="shared" si="0"/>
        <v>1199.8889866106365</v>
      </c>
      <c r="C9" s="3">
        <f t="shared" si="1"/>
        <v>11.859479202303005</v>
      </c>
      <c r="D9" s="3">
        <f t="shared" si="2"/>
        <v>101.17552096028203</v>
      </c>
      <c r="E9" s="17">
        <f t="shared" si="3"/>
        <v>1236.6111653420189</v>
      </c>
      <c r="F9" s="3">
        <f t="shared" si="4"/>
        <v>104.27196205225269</v>
      </c>
      <c r="G9" s="2"/>
      <c r="H9" s="2"/>
      <c r="I9" s="2"/>
      <c r="J9" s="2"/>
      <c r="N9" s="18"/>
      <c r="O9" s="2"/>
      <c r="P9" s="2"/>
      <c r="Q9" s="2"/>
      <c r="R9" s="2"/>
      <c r="S9" s="2"/>
    </row>
    <row r="10" spans="1:19">
      <c r="A10" s="4">
        <f t="shared" si="5"/>
        <v>5</v>
      </c>
      <c r="B10" s="3">
        <f t="shared" si="0"/>
        <v>1404.8479009256653</v>
      </c>
      <c r="C10" s="3">
        <f t="shared" si="1"/>
        <v>16.109342486376974</v>
      </c>
      <c r="D10" s="3">
        <f t="shared" si="2"/>
        <v>87.20702922007456</v>
      </c>
      <c r="E10" s="17">
        <f t="shared" si="3"/>
        <v>1444.1257653518219</v>
      </c>
      <c r="F10" s="3">
        <f t="shared" si="4"/>
        <v>89.645233290747981</v>
      </c>
      <c r="G10" s="2"/>
      <c r="H10" s="2"/>
      <c r="I10" s="2"/>
      <c r="J10" s="2"/>
      <c r="N10" s="2"/>
      <c r="O10" s="2"/>
      <c r="P10" s="2"/>
      <c r="Q10" s="2"/>
      <c r="R10" s="2"/>
      <c r="S10" s="2"/>
    </row>
    <row r="11" spans="1:19">
      <c r="A11" s="4">
        <f t="shared" si="5"/>
        <v>6</v>
      </c>
      <c r="B11" s="3">
        <f t="shared" si="0"/>
        <v>1644.8168511906511</v>
      </c>
      <c r="C11" s="3">
        <f t="shared" si="1"/>
        <v>21.625137111694855</v>
      </c>
      <c r="D11" s="3">
        <f t="shared" si="2"/>
        <v>76.060412597390453</v>
      </c>
      <c r="E11" s="17">
        <f t="shared" si="3"/>
        <v>1674.6700992055271</v>
      </c>
      <c r="F11" s="3">
        <f t="shared" si="4"/>
        <v>77.440900862536822</v>
      </c>
      <c r="G11" s="2"/>
      <c r="H11" s="2"/>
      <c r="I11" s="2"/>
      <c r="J11" s="2"/>
      <c r="N11" s="2"/>
      <c r="O11" s="2"/>
      <c r="P11" s="2"/>
      <c r="Q11" s="2"/>
      <c r="R11" s="2"/>
      <c r="S11" s="2"/>
    </row>
    <row r="12" spans="1:19">
      <c r="A12" s="4">
        <f t="shared" si="5"/>
        <v>7</v>
      </c>
      <c r="B12" s="3">
        <f t="shared" si="0"/>
        <v>1925.7760731094829</v>
      </c>
      <c r="C12" s="3">
        <f t="shared" si="1"/>
        <v>28.593642319772847</v>
      </c>
      <c r="D12" s="3">
        <f t="shared" si="2"/>
        <v>67.349799356543869</v>
      </c>
      <c r="E12" s="17">
        <f t="shared" si="3"/>
        <v>1927.0482258420705</v>
      </c>
      <c r="F12" s="3">
        <f t="shared" si="4"/>
        <v>67.39429011145927</v>
      </c>
      <c r="G12" s="2"/>
      <c r="H12" s="2"/>
      <c r="I12" s="2"/>
      <c r="J12" s="2"/>
      <c r="N12" s="2"/>
      <c r="O12" s="2"/>
      <c r="P12" s="2"/>
      <c r="Q12" s="2"/>
      <c r="R12" s="2"/>
      <c r="S12" s="2"/>
    </row>
    <row r="13" spans="1:19">
      <c r="A13" s="4">
        <f t="shared" si="5"/>
        <v>8</v>
      </c>
      <c r="B13" s="3">
        <f t="shared" si="0"/>
        <v>2254.7273157351146</v>
      </c>
      <c r="C13" s="3">
        <f t="shared" si="1"/>
        <v>37.103836074687365</v>
      </c>
      <c r="D13" s="3">
        <f t="shared" si="2"/>
        <v>60.768037870707225</v>
      </c>
      <c r="E13" s="17">
        <f t="shared" si="3"/>
        <v>2198.9038901985546</v>
      </c>
      <c r="F13" s="3">
        <f t="shared" si="4"/>
        <v>59.263518892556512</v>
      </c>
      <c r="G13" s="2"/>
      <c r="H13" s="2"/>
      <c r="I13" s="2"/>
      <c r="J13" s="2"/>
      <c r="N13" s="2"/>
      <c r="O13" s="2"/>
      <c r="P13" s="2"/>
      <c r="Q13" s="2"/>
      <c r="R13" s="2"/>
      <c r="S13" s="2"/>
    </row>
    <row r="14" spans="1:19">
      <c r="A14" s="4">
        <f t="shared" si="5"/>
        <v>9</v>
      </c>
      <c r="B14" s="3">
        <f t="shared" si="0"/>
        <v>2639.8683311676268</v>
      </c>
      <c r="C14" s="3">
        <f t="shared" si="1"/>
        <v>47.076582363390621</v>
      </c>
      <c r="D14" s="3">
        <f t="shared" si="2"/>
        <v>56.076040329141136</v>
      </c>
      <c r="E14" s="17">
        <f t="shared" si="3"/>
        <v>2486.6954816792013</v>
      </c>
      <c r="F14" s="3">
        <f t="shared" si="4"/>
        <v>52.822345141456033</v>
      </c>
      <c r="G14" s="2"/>
      <c r="H14" s="2"/>
      <c r="I14" s="2"/>
      <c r="J14" s="2"/>
      <c r="N14" s="2"/>
      <c r="O14" s="2"/>
      <c r="P14" s="2"/>
      <c r="Q14" s="2"/>
      <c r="R14" s="2"/>
      <c r="S14" s="2"/>
    </row>
    <row r="15" spans="1:19">
      <c r="A15" s="4">
        <f t="shared" si="5"/>
        <v>10</v>
      </c>
      <c r="B15" s="3"/>
      <c r="C15" s="3">
        <f t="shared" si="1"/>
        <v>58.213326789042974</v>
      </c>
      <c r="D15" s="3"/>
      <c r="E15" s="17">
        <f t="shared" si="3"/>
        <v>2785.8065631088243</v>
      </c>
      <c r="F15" s="3">
        <f t="shared" si="4"/>
        <v>47.855134155177232</v>
      </c>
      <c r="G15" s="2"/>
      <c r="H15" s="2"/>
      <c r="I15" s="2"/>
      <c r="J15" s="2"/>
      <c r="N15" s="2"/>
      <c r="O15" s="2"/>
      <c r="P15" s="2"/>
      <c r="Q15" s="2"/>
      <c r="R15" s="2"/>
      <c r="S15" s="2"/>
    </row>
    <row r="16" spans="1:19">
      <c r="A16" s="4">
        <f t="shared" si="5"/>
        <v>11</v>
      </c>
      <c r="B16" s="3"/>
      <c r="C16" s="3">
        <f t="shared" si="1"/>
        <v>70</v>
      </c>
      <c r="D16" s="3"/>
      <c r="E16" s="17">
        <f t="shared" si="3"/>
        <v>3090.8</v>
      </c>
      <c r="F16" s="3">
        <f t="shared" si="4"/>
        <v>44.15428571428572</v>
      </c>
      <c r="G16" s="2"/>
      <c r="H16" s="2"/>
      <c r="I16" s="2"/>
      <c r="J16" s="2"/>
      <c r="N16" s="2"/>
      <c r="O16" s="2"/>
      <c r="P16" s="2"/>
      <c r="Q16" s="2"/>
      <c r="R16" s="2"/>
      <c r="S16" s="2"/>
    </row>
    <row r="17" spans="1:19">
      <c r="A17" s="4">
        <f t="shared" si="5"/>
        <v>12</v>
      </c>
      <c r="B17" s="3"/>
      <c r="C17" s="3">
        <f t="shared" si="1"/>
        <v>81.786673210957034</v>
      </c>
      <c r="D17" s="3"/>
      <c r="E17" s="17">
        <f t="shared" si="3"/>
        <v>3395.793436891176</v>
      </c>
      <c r="F17" s="3">
        <f t="shared" si="4"/>
        <v>41.520131625016859</v>
      </c>
      <c r="G17" s="2"/>
      <c r="H17" s="2"/>
      <c r="I17" s="2"/>
      <c r="J17" s="2"/>
      <c r="N17" s="2"/>
      <c r="O17" s="2"/>
      <c r="P17" s="2"/>
      <c r="Q17" s="2"/>
      <c r="R17" s="2"/>
      <c r="S17" s="2"/>
    </row>
    <row r="18" spans="1:19">
      <c r="A18" s="4">
        <f t="shared" si="5"/>
        <v>13</v>
      </c>
      <c r="B18" s="3"/>
      <c r="C18" s="3">
        <f t="shared" si="1"/>
        <v>92.923417636609386</v>
      </c>
      <c r="D18" s="3"/>
      <c r="E18" s="17">
        <f t="shared" si="3"/>
        <v>3694.9045183207991</v>
      </c>
      <c r="F18" s="3">
        <f t="shared" si="4"/>
        <v>39.762899517646495</v>
      </c>
      <c r="G18" s="2"/>
      <c r="H18" s="2"/>
      <c r="I18" s="2"/>
      <c r="J18" s="2"/>
      <c r="N18" s="2"/>
      <c r="O18" s="2"/>
      <c r="P18" s="2"/>
      <c r="Q18" s="2"/>
      <c r="R18" s="2"/>
      <c r="S18" s="2"/>
    </row>
    <row r="19" spans="1:19">
      <c r="A19" s="4">
        <f t="shared" si="5"/>
        <v>14</v>
      </c>
      <c r="B19" s="3"/>
      <c r="C19" s="3">
        <f t="shared" si="1"/>
        <v>102.89616392531264</v>
      </c>
      <c r="D19" s="3"/>
      <c r="E19" s="17">
        <f t="shared" si="3"/>
        <v>3982.6961098014453</v>
      </c>
      <c r="F19" s="3">
        <f t="shared" si="4"/>
        <v>38.705972680306068</v>
      </c>
      <c r="G19" s="2"/>
      <c r="H19" s="2"/>
      <c r="I19" s="2"/>
      <c r="J19" s="2"/>
      <c r="N19" s="2"/>
      <c r="O19" s="2"/>
      <c r="P19" s="2"/>
      <c r="Q19" s="2"/>
      <c r="R19" s="2"/>
      <c r="S19" s="2"/>
    </row>
    <row r="20" spans="1:19">
      <c r="A20" s="4">
        <f t="shared" si="5"/>
        <v>15</v>
      </c>
      <c r="B20" s="3"/>
      <c r="C20" s="3">
        <f t="shared" si="1"/>
        <v>111.40635768022716</v>
      </c>
      <c r="D20" s="3"/>
      <c r="E20" s="17">
        <f t="shared" si="3"/>
        <v>4254.5517741579297</v>
      </c>
      <c r="F20" s="3">
        <f t="shared" si="4"/>
        <v>38.189488129303093</v>
      </c>
      <c r="G20" s="2"/>
      <c r="H20" s="2"/>
      <c r="I20" s="2"/>
      <c r="J20" s="2"/>
      <c r="N20" s="2"/>
      <c r="O20" s="2"/>
      <c r="P20" s="2"/>
      <c r="Q20" s="2"/>
      <c r="R20" s="2"/>
      <c r="S20" s="2"/>
    </row>
    <row r="21" spans="1:19">
      <c r="A21" s="4">
        <f t="shared" si="5"/>
        <v>16</v>
      </c>
      <c r="B21" s="3"/>
      <c r="C21" s="3">
        <f t="shared" si="1"/>
        <v>118.37486288830513</v>
      </c>
      <c r="D21" s="3"/>
      <c r="E21" s="17">
        <f t="shared" si="3"/>
        <v>4506.9299007944728</v>
      </c>
      <c r="F21" s="3">
        <f t="shared" si="4"/>
        <v>38.073369555216068</v>
      </c>
      <c r="G21" s="2"/>
      <c r="H21" s="14" t="s">
        <v>13</v>
      </c>
      <c r="I21" s="14"/>
      <c r="J21" s="14"/>
      <c r="K21" s="14"/>
      <c r="L21" s="14"/>
      <c r="M21" s="7"/>
      <c r="N21" s="2"/>
      <c r="O21" s="2"/>
      <c r="P21" s="2"/>
      <c r="Q21" s="2"/>
      <c r="R21" s="2"/>
      <c r="S21" s="2"/>
    </row>
    <row r="22" spans="1:19">
      <c r="A22" s="4">
        <f t="shared" si="5"/>
        <v>17</v>
      </c>
      <c r="B22" s="3"/>
      <c r="C22" s="3">
        <f t="shared" si="1"/>
        <v>123.89065751362303</v>
      </c>
      <c r="D22" s="3"/>
      <c r="E22" s="17">
        <f t="shared" si="3"/>
        <v>4737.4742346481789</v>
      </c>
      <c r="F22" s="3">
        <f t="shared" si="4"/>
        <v>38.239156444280276</v>
      </c>
      <c r="G22" s="2"/>
      <c r="H22" s="14" t="s">
        <v>11</v>
      </c>
      <c r="I22" s="14"/>
      <c r="J22" s="14" t="s">
        <v>14</v>
      </c>
      <c r="K22" s="14"/>
      <c r="L22" s="14"/>
      <c r="M22" s="7"/>
      <c r="N22" s="2"/>
      <c r="O22" s="2"/>
      <c r="P22" s="2"/>
      <c r="Q22" s="2"/>
      <c r="R22" s="2"/>
      <c r="S22" s="2"/>
    </row>
    <row r="23" spans="1:19" ht="15.75" thickBot="1">
      <c r="A23" s="5">
        <f t="shared" si="5"/>
        <v>18</v>
      </c>
      <c r="B23" s="6"/>
      <c r="C23" s="6">
        <f t="shared" si="1"/>
        <v>128.14052079769701</v>
      </c>
      <c r="D23" s="6"/>
      <c r="E23" s="6">
        <f t="shared" si="3"/>
        <v>4944.988834657981</v>
      </c>
      <c r="F23" s="6">
        <f t="shared" si="4"/>
        <v>38.59036005062697</v>
      </c>
      <c r="G23" s="2"/>
      <c r="H23" s="14" t="s">
        <v>12</v>
      </c>
      <c r="I23" s="14"/>
      <c r="J23" s="15"/>
      <c r="K23" s="15">
        <f>CORREL(B6:B16,E6:E16)</f>
        <v>0.99784600425012004</v>
      </c>
      <c r="L23" s="14"/>
      <c r="M23" s="7"/>
      <c r="N23" s="2"/>
      <c r="O23" s="2"/>
      <c r="P23" s="2"/>
      <c r="Q23" s="2"/>
      <c r="R23" s="2"/>
      <c r="S23" s="2"/>
    </row>
    <row r="24" spans="1:19">
      <c r="F24" s="16"/>
    </row>
    <row r="26" spans="1:19">
      <c r="J26" s="2"/>
    </row>
    <row r="27" spans="1:19">
      <c r="I27" s="2"/>
      <c r="J27" s="2"/>
    </row>
    <row r="28" spans="1:19">
      <c r="I28" s="2"/>
      <c r="J28" s="2"/>
    </row>
    <row r="29" spans="1:19">
      <c r="I29" s="2"/>
      <c r="J29" s="2"/>
    </row>
    <row r="30" spans="1:19">
      <c r="I30" s="2"/>
      <c r="J30" s="2"/>
    </row>
    <row r="31" spans="1:19">
      <c r="I31" s="2"/>
      <c r="J31" s="2"/>
    </row>
    <row r="32" spans="1:19">
      <c r="I32" s="2"/>
      <c r="J32" s="2"/>
    </row>
    <row r="33" spans="9:10">
      <c r="I33" s="2"/>
      <c r="J33" s="2"/>
    </row>
  </sheetData>
  <mergeCells count="1">
    <mergeCell ref="A1:L1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>&amp;R&amp;"Arial,Grassetto"&amp;14ANNEX 5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2016-03-12T16:19:28Z</cp:lastPrinted>
  <dcterms:created xsi:type="dcterms:W3CDTF">2016-03-01T18:17:55Z</dcterms:created>
  <dcterms:modified xsi:type="dcterms:W3CDTF">2016-03-16T17:40:33Z</dcterms:modified>
</cp:coreProperties>
</file>