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4295" windowHeight="7185"/>
  </bookViews>
  <sheets>
    <sheet name="Foglio1" sheetId="2" r:id="rId1"/>
  </sheets>
  <definedNames>
    <definedName name="_xlnm.Print_Area" localSheetId="0">Foglio1!$A$1:$J$35</definedName>
  </definedNames>
  <calcPr calcId="125725"/>
</workbook>
</file>

<file path=xl/calcChain.xml><?xml version="1.0" encoding="utf-8"?>
<calcChain xmlns="http://schemas.openxmlformats.org/spreadsheetml/2006/main">
  <c r="F5" i="2"/>
  <c r="C5"/>
  <c r="H6" l="1"/>
  <c r="I5"/>
  <c r="H5"/>
  <c r="E5"/>
  <c r="D5"/>
  <c r="J5" s="1"/>
  <c r="A7"/>
  <c r="A8" s="1"/>
  <c r="A9" s="1"/>
  <c r="A10" s="1"/>
  <c r="A11" s="1"/>
  <c r="A12" s="1"/>
  <c r="A13" s="1"/>
  <c r="A14" s="1"/>
  <c r="A15" s="1"/>
  <c r="A16" s="1"/>
  <c r="A17" s="1"/>
  <c r="B6"/>
  <c r="G5"/>
  <c r="L5" l="1"/>
  <c r="K5"/>
  <c r="B7"/>
  <c r="C6"/>
  <c r="F6"/>
  <c r="I6"/>
  <c r="D6"/>
  <c r="E6"/>
  <c r="B8" l="1"/>
  <c r="F7"/>
  <c r="C7"/>
  <c r="I7"/>
  <c r="H7"/>
  <c r="E7"/>
  <c r="J6"/>
  <c r="D7"/>
  <c r="B9" l="1"/>
  <c r="F8"/>
  <c r="C8"/>
  <c r="I8"/>
  <c r="H8"/>
  <c r="D8"/>
  <c r="E8"/>
  <c r="K6"/>
  <c r="L6"/>
  <c r="J7"/>
  <c r="B10" l="1"/>
  <c r="F9"/>
  <c r="C9"/>
  <c r="H9"/>
  <c r="I9"/>
  <c r="D9"/>
  <c r="E9"/>
  <c r="K7"/>
  <c r="L7"/>
  <c r="J8"/>
  <c r="B11" l="1"/>
  <c r="F10"/>
  <c r="C10"/>
  <c r="H10"/>
  <c r="I10"/>
  <c r="E10"/>
  <c r="D10"/>
  <c r="K8"/>
  <c r="L8"/>
  <c r="J9"/>
  <c r="F11" l="1"/>
  <c r="C11"/>
  <c r="H11"/>
  <c r="I11"/>
  <c r="D11"/>
  <c r="B12"/>
  <c r="E11"/>
  <c r="L9"/>
  <c r="K9"/>
  <c r="J10"/>
  <c r="K10" l="1"/>
  <c r="L10"/>
  <c r="C12"/>
  <c r="J12" s="1"/>
  <c r="F12"/>
  <c r="H12"/>
  <c r="I12"/>
  <c r="D12"/>
  <c r="E12"/>
  <c r="B13"/>
  <c r="J11"/>
  <c r="C13" l="1"/>
  <c r="J13" s="1"/>
  <c r="F13"/>
  <c r="I13"/>
  <c r="H13"/>
  <c r="E13"/>
  <c r="D13"/>
  <c r="B14"/>
  <c r="L11"/>
  <c r="K11"/>
  <c r="L12"/>
  <c r="K12"/>
  <c r="K13" l="1"/>
  <c r="L13"/>
  <c r="C14"/>
  <c r="J14" s="1"/>
  <c r="F14"/>
  <c r="I14"/>
  <c r="H14"/>
  <c r="D14"/>
  <c r="E14"/>
  <c r="B15"/>
  <c r="C15" l="1"/>
  <c r="J15" s="1"/>
  <c r="F15"/>
  <c r="I15"/>
  <c r="H15"/>
  <c r="E15"/>
  <c r="D15"/>
  <c r="B16"/>
  <c r="L14"/>
  <c r="K14"/>
  <c r="K15" l="1"/>
  <c r="L15"/>
  <c r="F16"/>
  <c r="C16"/>
  <c r="I16"/>
  <c r="H16"/>
  <c r="D16"/>
  <c r="E16"/>
  <c r="B17"/>
  <c r="C17" l="1"/>
  <c r="J17" s="1"/>
  <c r="F17"/>
  <c r="H17"/>
  <c r="I17"/>
  <c r="E17"/>
  <c r="D17"/>
  <c r="J16"/>
  <c r="K17" l="1"/>
  <c r="L17"/>
  <c r="L16"/>
  <c r="K16"/>
</calcChain>
</file>

<file path=xl/sharedStrings.xml><?xml version="1.0" encoding="utf-8"?>
<sst xmlns="http://schemas.openxmlformats.org/spreadsheetml/2006/main" count="12" uniqueCount="12">
  <si>
    <t>Years</t>
  </si>
  <si>
    <t>IDC</t>
  </si>
  <si>
    <t>BII</t>
  </si>
  <si>
    <t>McKinsey</t>
  </si>
  <si>
    <t>average</t>
  </si>
  <si>
    <t>CISCO</t>
  </si>
  <si>
    <t>GSMA</t>
  </si>
  <si>
    <t>ESTIMATE OF REVENUE FOR IOT SERVICE: TRILLION $</t>
  </si>
  <si>
    <t>Graph 1 - Approach of revenue estimate by exponential line</t>
  </si>
  <si>
    <t>TABLE 1 - Industrial tentative estimate: exponential approach</t>
  </si>
  <si>
    <t>Morgan</t>
  </si>
  <si>
    <t>Gartner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</si>
</sst>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" fontId="0" fillId="0" borderId="0" xfId="0" applyNumberFormat="1"/>
    <xf numFmtId="0" fontId="1" fillId="0" borderId="3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/>
    <xf numFmtId="2" fontId="1" fillId="0" borderId="0" xfId="0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180986698696561"/>
          <c:y val="4.6698295205212903E-2"/>
          <c:w val="0.86639921704702183"/>
          <c:h val="0.8166839712859235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5.6117265002891589E-2"/>
                  <c:y val="7.241113788221269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</c:trendlineLbl>
          </c:trendline>
          <c:xVal>
            <c:numRef>
              <c:f>Foglio1!$B$5:$B$17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Foglio1!$J$5:$J$17</c:f>
              <c:numCache>
                <c:formatCode>0.00</c:formatCode>
                <c:ptCount val="13"/>
                <c:pt idx="0">
                  <c:v>1.7581243798907138</c:v>
                </c:pt>
                <c:pt idx="1">
                  <c:v>2.0865694126902996</c:v>
                </c:pt>
                <c:pt idx="2">
                  <c:v>2.4798217795316644</c:v>
                </c:pt>
                <c:pt idx="3">
                  <c:v>2.9506556957013328</c:v>
                </c:pt>
                <c:pt idx="4">
                  <c:v>3.5153709237801474</c:v>
                </c:pt>
                <c:pt idx="5">
                  <c:v>4.1917772211628739</c:v>
                </c:pt>
                <c:pt idx="6">
                  <c:v>5.0070098592895871</c:v>
                </c:pt>
                <c:pt idx="7">
                  <c:v>5.9855053495604338</c:v>
                </c:pt>
                <c:pt idx="8">
                  <c:v>7.1657482357185875</c:v>
                </c:pt>
                <c:pt idx="9">
                  <c:v>8.5901240632323557</c:v>
                </c:pt>
                <c:pt idx="10">
                  <c:v>10.310797600980623</c:v>
                </c:pt>
                <c:pt idx="11">
                  <c:v>12.39169402917533</c:v>
                </c:pt>
                <c:pt idx="12">
                  <c:v>14.912394972962408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3.7708365924458184E-2"/>
                  <c:y val="0.1702701224846893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</c:trendlineLbl>
          </c:trendline>
          <c:xVal>
            <c:numRef>
              <c:f>Foglio1!$B$5:$B$17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Foglio1!$K$5:$K$17</c:f>
              <c:numCache>
                <c:formatCode>0.00</c:formatCode>
                <c:ptCount val="13"/>
                <c:pt idx="0">
                  <c:v>1.4064995039125712</c:v>
                </c:pt>
                <c:pt idx="1">
                  <c:v>1.6692555301522398</c:v>
                </c:pt>
                <c:pt idx="2">
                  <c:v>1.9838574236253317</c:v>
                </c:pt>
                <c:pt idx="3">
                  <c:v>2.3605245565610664</c:v>
                </c:pt>
                <c:pt idx="4">
                  <c:v>2.8122967390241183</c:v>
                </c:pt>
                <c:pt idx="5">
                  <c:v>3.3534217769302992</c:v>
                </c:pt>
                <c:pt idx="6">
                  <c:v>4.0056078874316698</c:v>
                </c:pt>
                <c:pt idx="7">
                  <c:v>4.788404279648347</c:v>
                </c:pt>
                <c:pt idx="8">
                  <c:v>5.73259858857487</c:v>
                </c:pt>
                <c:pt idx="9">
                  <c:v>6.8720992505858849</c:v>
                </c:pt>
                <c:pt idx="10">
                  <c:v>8.2486380807844988</c:v>
                </c:pt>
                <c:pt idx="11">
                  <c:v>9.9133552233402646</c:v>
                </c:pt>
                <c:pt idx="12">
                  <c:v>11.929915978369927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</c:trendlineLbl>
          </c:trendline>
          <c:xVal>
            <c:numRef>
              <c:f>Foglio1!$B$5:$B$17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Foglio1!$L$5:$L$17</c:f>
              <c:numCache>
                <c:formatCode>0.00</c:formatCode>
                <c:ptCount val="13"/>
                <c:pt idx="0">
                  <c:v>2.1097492558688566</c:v>
                </c:pt>
                <c:pt idx="1">
                  <c:v>2.5038832952283596</c:v>
                </c:pt>
                <c:pt idx="2">
                  <c:v>2.9757861354379971</c:v>
                </c:pt>
                <c:pt idx="3">
                  <c:v>3.5407868348415992</c:v>
                </c:pt>
                <c:pt idx="4">
                  <c:v>4.2184451085361765</c:v>
                </c:pt>
                <c:pt idx="5">
                  <c:v>5.0301326653954481</c:v>
                </c:pt>
                <c:pt idx="6">
                  <c:v>6.0084118311475043</c:v>
                </c:pt>
                <c:pt idx="7">
                  <c:v>7.1826064194725205</c:v>
                </c:pt>
                <c:pt idx="8">
                  <c:v>8.5988978828623051</c:v>
                </c:pt>
                <c:pt idx="9">
                  <c:v>10.308148875878826</c:v>
                </c:pt>
                <c:pt idx="10">
                  <c:v>12.372957121176746</c:v>
                </c:pt>
                <c:pt idx="11">
                  <c:v>14.870032835010395</c:v>
                </c:pt>
                <c:pt idx="12">
                  <c:v>17.89487396755489</c:v>
                </c:pt>
              </c:numCache>
            </c:numRef>
          </c:yVal>
        </c:ser>
        <c:axId val="111359488"/>
        <c:axId val="111361024"/>
      </c:scatterChart>
      <c:valAx>
        <c:axId val="111359488"/>
        <c:scaling>
          <c:orientation val="minMax"/>
        </c:scaling>
        <c:axPos val="b"/>
        <c:majorGridlines/>
        <c:numFmt formatCode="General" sourceLinked="1"/>
        <c:tickLblPos val="nextTo"/>
        <c:crossAx val="111361024"/>
        <c:crosses val="autoZero"/>
        <c:crossBetween val="midCat"/>
      </c:valAx>
      <c:valAx>
        <c:axId val="111361024"/>
        <c:scaling>
          <c:orientation val="minMax"/>
        </c:scaling>
        <c:axPos val="l"/>
        <c:majorGridlines/>
        <c:numFmt formatCode="0.00" sourceLinked="1"/>
        <c:tickLblPos val="nextTo"/>
        <c:crossAx val="111359488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9524</xdr:rowOff>
    </xdr:from>
    <xdr:to>
      <xdr:col>9</xdr:col>
      <xdr:colOff>552450</xdr:colOff>
      <xdr:row>34</xdr:row>
      <xdr:rowOff>171449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>
      <selection activeCell="K27" sqref="K27"/>
    </sheetView>
  </sheetViews>
  <sheetFormatPr defaultRowHeight="15"/>
  <cols>
    <col min="1" max="2" width="7.7109375" customWidth="1"/>
    <col min="3" max="10" width="8.7109375" customWidth="1"/>
  </cols>
  <sheetData>
    <row r="1" spans="1:19" ht="18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19" ht="15.75" customHeight="1">
      <c r="A2" s="7"/>
    </row>
    <row r="3" spans="1:19" ht="15.75" customHeight="1" thickBot="1">
      <c r="A3" s="9" t="s">
        <v>9</v>
      </c>
    </row>
    <row r="4" spans="1:19">
      <c r="A4" s="21" t="s">
        <v>0</v>
      </c>
      <c r="B4" s="22"/>
      <c r="C4" s="4" t="s">
        <v>5</v>
      </c>
      <c r="D4" s="12" t="s">
        <v>3</v>
      </c>
      <c r="E4" s="12" t="s">
        <v>6</v>
      </c>
      <c r="F4" s="12" t="s">
        <v>1</v>
      </c>
      <c r="G4" s="12" t="s">
        <v>2</v>
      </c>
      <c r="H4" s="12" t="s">
        <v>10</v>
      </c>
      <c r="I4" s="12" t="s">
        <v>11</v>
      </c>
      <c r="J4" s="11" t="s">
        <v>4</v>
      </c>
      <c r="K4" s="2"/>
      <c r="L4" s="2"/>
      <c r="M4" s="2"/>
      <c r="N4" s="2"/>
      <c r="O4" s="2"/>
    </row>
    <row r="5" spans="1:19">
      <c r="A5" s="13">
        <v>2013</v>
      </c>
      <c r="B5" s="14">
        <v>1</v>
      </c>
      <c r="C5" s="17">
        <f>1.497*EXP(0.158*B5)</f>
        <v>1.7532357934773812</v>
      </c>
      <c r="D5" s="17">
        <f>1.578*EXP(0.131*B5)</f>
        <v>1.798869158910321</v>
      </c>
      <c r="E5" s="17">
        <f>1.579*EXP(0.13*B5)</f>
        <v>1.7982100172695776</v>
      </c>
      <c r="F5" s="17">
        <f>1.568*EXP(0.182*B5)</f>
        <v>1.8809950560036337</v>
      </c>
      <c r="G5" s="17">
        <f>1.567*EXP(0.181*B5)</f>
        <v>1.8779165859524438</v>
      </c>
      <c r="H5" s="17">
        <f>1.019*EXP(0.243*B5)</f>
        <v>1.2992949279767103</v>
      </c>
      <c r="I5" s="17">
        <f>1.573*EXP(0.188*B5)</f>
        <v>1.8983491196449289</v>
      </c>
      <c r="J5" s="18">
        <f>SUM(C5:I5)/7</f>
        <v>1.7581243798907138</v>
      </c>
      <c r="K5" s="3">
        <f t="shared" ref="K5:K17" si="0">J5*0.8</f>
        <v>1.4064995039125712</v>
      </c>
      <c r="L5" s="3">
        <f t="shared" ref="L5:L17" si="1">J5*1.2</f>
        <v>2.1097492558688566</v>
      </c>
      <c r="M5" s="3"/>
      <c r="N5" s="3"/>
      <c r="O5" s="3"/>
      <c r="P5" s="3"/>
      <c r="Q5" s="3"/>
      <c r="R5" s="9"/>
      <c r="S5" s="9"/>
    </row>
    <row r="6" spans="1:19">
      <c r="A6" s="13">
        <v>2014</v>
      </c>
      <c r="B6" s="14">
        <f>B5+1</f>
        <v>2</v>
      </c>
      <c r="C6" s="17">
        <f t="shared" ref="C6:C17" si="2">1.497*EXP(0.158*B6)</f>
        <v>2.053330492672186</v>
      </c>
      <c r="D6" s="17">
        <f t="shared" ref="D6:D17" si="3">1.578*EXP(0.131*B6)</f>
        <v>2.0506528839535645</v>
      </c>
      <c r="E6" s="17">
        <f t="shared" ref="E6:E17" si="4">1.579*EXP(0.13*B6)</f>
        <v>2.0478526068452538</v>
      </c>
      <c r="F6" s="17">
        <f t="shared" ref="F6:F17" si="5">1.568*EXP(0.182*B6)</f>
        <v>2.2564683677998167</v>
      </c>
      <c r="G6" s="17">
        <v>2.25</v>
      </c>
      <c r="H6" s="17">
        <f t="shared" ref="H6:H17" si="6">1.019*EXP(0.243*B6)</f>
        <v>1.6566901961393568</v>
      </c>
      <c r="I6" s="17">
        <f t="shared" ref="I6:I17" si="7">1.573*EXP(0.188*B6)</f>
        <v>2.2909913414219183</v>
      </c>
      <c r="J6" s="18">
        <f t="shared" ref="J6:J17" si="8">SUM(C6:I6)/7</f>
        <v>2.0865694126902996</v>
      </c>
      <c r="K6" s="3">
        <f t="shared" si="0"/>
        <v>1.6692555301522398</v>
      </c>
      <c r="L6" s="3">
        <f t="shared" si="1"/>
        <v>2.5038832952283596</v>
      </c>
      <c r="M6" s="3"/>
      <c r="N6" s="3"/>
      <c r="O6" s="3"/>
      <c r="P6" s="3"/>
      <c r="Q6" s="3"/>
      <c r="R6" s="9"/>
      <c r="S6" s="9"/>
    </row>
    <row r="7" spans="1:19">
      <c r="A7" s="13">
        <f>A6+1</f>
        <v>2015</v>
      </c>
      <c r="B7" s="14">
        <f t="shared" ref="B7:B17" si="9">B6+1</f>
        <v>3</v>
      </c>
      <c r="C7" s="17">
        <f t="shared" si="2"/>
        <v>2.4047912595801084</v>
      </c>
      <c r="D7" s="17">
        <f t="shared" si="3"/>
        <v>2.337678218361579</v>
      </c>
      <c r="E7" s="17">
        <f t="shared" si="4"/>
        <v>2.3321526735406928</v>
      </c>
      <c r="F7" s="17">
        <f t="shared" si="5"/>
        <v>2.7068914820535994</v>
      </c>
      <c r="G7" s="17">
        <v>2.7</v>
      </c>
      <c r="H7" s="17">
        <f t="shared" si="6"/>
        <v>2.1123936889819506</v>
      </c>
      <c r="I7" s="17">
        <f t="shared" si="7"/>
        <v>2.7648451342037217</v>
      </c>
      <c r="J7" s="18">
        <f t="shared" si="8"/>
        <v>2.4798217795316644</v>
      </c>
      <c r="K7" s="3">
        <f t="shared" si="0"/>
        <v>1.9838574236253317</v>
      </c>
      <c r="L7" s="3">
        <f t="shared" si="1"/>
        <v>2.9757861354379971</v>
      </c>
      <c r="M7" s="3"/>
      <c r="N7" s="3"/>
      <c r="O7" s="3"/>
      <c r="P7" s="3"/>
      <c r="Q7" s="3"/>
      <c r="R7" s="9"/>
      <c r="S7" s="9"/>
    </row>
    <row r="8" spans="1:19">
      <c r="A8" s="13">
        <f t="shared" ref="A8:A17" si="10">A7+1</f>
        <v>2016</v>
      </c>
      <c r="B8" s="14">
        <f t="shared" si="9"/>
        <v>4</v>
      </c>
      <c r="C8" s="17">
        <f t="shared" si="2"/>
        <v>2.8164102285486989</v>
      </c>
      <c r="D8" s="17">
        <f t="shared" si="3"/>
        <v>2.6648778520070158</v>
      </c>
      <c r="E8" s="17">
        <f t="shared" si="4"/>
        <v>2.6559216588745413</v>
      </c>
      <c r="F8" s="17">
        <f t="shared" si="5"/>
        <v>3.2472254431640102</v>
      </c>
      <c r="G8" s="17">
        <v>3.24</v>
      </c>
      <c r="H8" s="17">
        <f t="shared" si="6"/>
        <v>2.6934469146067332</v>
      </c>
      <c r="I8" s="17">
        <f t="shared" si="7"/>
        <v>3.336707772708329</v>
      </c>
      <c r="J8" s="18">
        <f t="shared" si="8"/>
        <v>2.9506556957013328</v>
      </c>
      <c r="K8" s="3">
        <f t="shared" si="0"/>
        <v>2.3605245565610664</v>
      </c>
      <c r="L8" s="3">
        <f t="shared" si="1"/>
        <v>3.5407868348415992</v>
      </c>
      <c r="M8" s="3"/>
      <c r="N8" s="3"/>
      <c r="O8" s="3"/>
      <c r="P8" s="3"/>
      <c r="Q8" s="3"/>
      <c r="R8" s="9"/>
      <c r="S8" s="9"/>
    </row>
    <row r="9" spans="1:19">
      <c r="A9" s="13">
        <f t="shared" si="10"/>
        <v>2017</v>
      </c>
      <c r="B9" s="14">
        <f t="shared" si="9"/>
        <v>5</v>
      </c>
      <c r="C9" s="17">
        <f t="shared" si="2"/>
        <v>3.2984844501051378</v>
      </c>
      <c r="D9" s="17">
        <f t="shared" si="3"/>
        <v>3.0378748924199006</v>
      </c>
      <c r="E9" s="17">
        <f t="shared" si="4"/>
        <v>3.0246389690129423</v>
      </c>
      <c r="F9" s="17">
        <f t="shared" si="5"/>
        <v>3.8954177323473922</v>
      </c>
      <c r="G9" s="17">
        <v>3.89</v>
      </c>
      <c r="H9" s="17">
        <f t="shared" si="6"/>
        <v>3.4343296515437167</v>
      </c>
      <c r="I9" s="17">
        <f t="shared" si="7"/>
        <v>4.0268507710319437</v>
      </c>
      <c r="J9" s="18">
        <f t="shared" si="8"/>
        <v>3.5153709237801474</v>
      </c>
      <c r="K9" s="3">
        <f t="shared" si="0"/>
        <v>2.8122967390241183</v>
      </c>
      <c r="L9" s="3">
        <f t="shared" si="1"/>
        <v>4.2184451085361765</v>
      </c>
      <c r="M9" s="3"/>
      <c r="N9" s="3"/>
      <c r="O9" s="3"/>
      <c r="P9" s="3"/>
      <c r="Q9" s="3"/>
      <c r="R9" s="9"/>
      <c r="S9" s="9"/>
    </row>
    <row r="10" spans="1:19">
      <c r="A10" s="13">
        <f t="shared" si="10"/>
        <v>2018</v>
      </c>
      <c r="B10" s="14">
        <f t="shared" si="9"/>
        <v>6</v>
      </c>
      <c r="C10" s="17">
        <f t="shared" si="2"/>
        <v>3.8630734817320529</v>
      </c>
      <c r="D10" s="17">
        <f t="shared" si="3"/>
        <v>3.4630795010153155</v>
      </c>
      <c r="E10" s="17">
        <f t="shared" si="4"/>
        <v>3.4445447072216595</v>
      </c>
      <c r="F10" s="17">
        <f t="shared" si="5"/>
        <v>4.6729984028152627</v>
      </c>
      <c r="G10" s="17">
        <v>4.66</v>
      </c>
      <c r="H10" s="17">
        <f t="shared" si="6"/>
        <v>4.3790059835630757</v>
      </c>
      <c r="I10" s="17">
        <f t="shared" si="7"/>
        <v>4.8597384717927499</v>
      </c>
      <c r="J10" s="18">
        <f t="shared" si="8"/>
        <v>4.1917772211628739</v>
      </c>
      <c r="K10" s="3">
        <f t="shared" si="0"/>
        <v>3.3534217769302992</v>
      </c>
      <c r="L10" s="3">
        <f t="shared" si="1"/>
        <v>5.0301326653954481</v>
      </c>
      <c r="M10" s="3"/>
      <c r="N10" s="3"/>
      <c r="O10" s="3"/>
      <c r="P10" s="3"/>
      <c r="Q10" s="3"/>
      <c r="R10" s="9"/>
      <c r="S10" s="9"/>
    </row>
    <row r="11" spans="1:19">
      <c r="A11" s="13">
        <f t="shared" si="10"/>
        <v>2019</v>
      </c>
      <c r="B11" s="14">
        <f t="shared" si="9"/>
        <v>7</v>
      </c>
      <c r="C11" s="17">
        <f t="shared" si="2"/>
        <v>4.5243010694762376</v>
      </c>
      <c r="D11" s="17">
        <f t="shared" si="3"/>
        <v>3.9477990552794631</v>
      </c>
      <c r="E11" s="17">
        <f t="shared" si="4"/>
        <v>3.9227452802146252</v>
      </c>
      <c r="F11" s="17">
        <f t="shared" si="5"/>
        <v>5.6057952119951429</v>
      </c>
      <c r="G11" s="17">
        <v>5.6</v>
      </c>
      <c r="H11" s="17">
        <f t="shared" si="6"/>
        <v>5.5835331344682739</v>
      </c>
      <c r="I11" s="17">
        <f t="shared" si="7"/>
        <v>5.8648952635933629</v>
      </c>
      <c r="J11" s="18">
        <f t="shared" si="8"/>
        <v>5.0070098592895871</v>
      </c>
      <c r="K11" s="3">
        <f t="shared" si="0"/>
        <v>4.0056078874316698</v>
      </c>
      <c r="L11" s="3">
        <f t="shared" si="1"/>
        <v>6.0084118311475043</v>
      </c>
      <c r="M11" s="3"/>
      <c r="N11" s="3"/>
      <c r="O11" s="3"/>
      <c r="P11" s="3"/>
      <c r="Q11" s="3"/>
      <c r="R11" s="9"/>
      <c r="S11" s="9"/>
    </row>
    <row r="12" spans="1:19">
      <c r="A12" s="13">
        <f t="shared" si="10"/>
        <v>2020</v>
      </c>
      <c r="B12" s="14">
        <f t="shared" si="9"/>
        <v>8</v>
      </c>
      <c r="C12" s="17">
        <f t="shared" si="2"/>
        <v>5.2987084672503242</v>
      </c>
      <c r="D12" s="17">
        <f t="shared" si="3"/>
        <v>4.5003637301125012</v>
      </c>
      <c r="E12" s="17">
        <f t="shared" si="4"/>
        <v>4.4673336656611129</v>
      </c>
      <c r="F12" s="17">
        <f t="shared" si="5"/>
        <v>6.7247915042931785</v>
      </c>
      <c r="G12" s="17">
        <v>6.71</v>
      </c>
      <c r="H12" s="17">
        <f t="shared" si="6"/>
        <v>7.1193879114862906</v>
      </c>
      <c r="I12" s="17">
        <f t="shared" si="7"/>
        <v>7.0779521681196282</v>
      </c>
      <c r="J12" s="18">
        <f t="shared" si="8"/>
        <v>5.9855053495604338</v>
      </c>
      <c r="K12" s="3">
        <f t="shared" si="0"/>
        <v>4.788404279648347</v>
      </c>
      <c r="L12" s="3">
        <f t="shared" si="1"/>
        <v>7.1826064194725205</v>
      </c>
      <c r="M12" s="3"/>
      <c r="N12" s="3"/>
      <c r="O12" s="3"/>
      <c r="P12" s="3"/>
      <c r="Q12" s="3"/>
      <c r="R12" s="9"/>
      <c r="S12" s="9"/>
    </row>
    <row r="13" spans="1:19">
      <c r="A13" s="13">
        <f t="shared" si="10"/>
        <v>2021</v>
      </c>
      <c r="B13" s="14">
        <f t="shared" si="9"/>
        <v>9</v>
      </c>
      <c r="C13" s="17">
        <f t="shared" si="2"/>
        <v>6.2056682324548689</v>
      </c>
      <c r="D13" s="17">
        <f t="shared" si="3"/>
        <v>5.1302696565133008</v>
      </c>
      <c r="E13" s="17">
        <f t="shared" si="4"/>
        <v>5.0875263762365011</v>
      </c>
      <c r="F13" s="17">
        <f t="shared" si="5"/>
        <v>8.0671553394328477</v>
      </c>
      <c r="G13" s="17">
        <v>8.0500000000000007</v>
      </c>
      <c r="H13" s="17">
        <f t="shared" si="6"/>
        <v>9.0777081488644171</v>
      </c>
      <c r="I13" s="17">
        <f t="shared" si="7"/>
        <v>8.5419098965281712</v>
      </c>
      <c r="J13" s="18">
        <f t="shared" si="8"/>
        <v>7.1657482357185875</v>
      </c>
      <c r="K13" s="3">
        <f t="shared" si="0"/>
        <v>5.73259858857487</v>
      </c>
      <c r="L13" s="3">
        <f t="shared" si="1"/>
        <v>8.5988978828623051</v>
      </c>
      <c r="M13" s="3"/>
      <c r="N13" s="3"/>
      <c r="O13" s="3"/>
      <c r="P13" s="3"/>
      <c r="Q13" s="3"/>
      <c r="R13" s="9"/>
      <c r="S13" s="9"/>
    </row>
    <row r="14" spans="1:19">
      <c r="A14" s="13">
        <f t="shared" si="10"/>
        <v>2022</v>
      </c>
      <c r="B14" s="14">
        <f t="shared" si="9"/>
        <v>10</v>
      </c>
      <c r="C14" s="17">
        <f t="shared" si="2"/>
        <v>7.267868849422439</v>
      </c>
      <c r="D14" s="17">
        <f t="shared" si="3"/>
        <v>5.848342117867694</v>
      </c>
      <c r="E14" s="17">
        <f t="shared" si="4"/>
        <v>5.7938194381707868</v>
      </c>
      <c r="F14" s="17">
        <f t="shared" si="5"/>
        <v>9.6774740494174107</v>
      </c>
      <c r="G14" s="17">
        <v>9.66</v>
      </c>
      <c r="H14" s="17">
        <f t="shared" si="6"/>
        <v>11.57470083952148</v>
      </c>
      <c r="I14" s="17">
        <f t="shared" si="7"/>
        <v>10.308663148226676</v>
      </c>
      <c r="J14" s="18">
        <f t="shared" si="8"/>
        <v>8.5901240632323557</v>
      </c>
      <c r="K14" s="3">
        <f t="shared" si="0"/>
        <v>6.8720992505858849</v>
      </c>
      <c r="L14" s="3">
        <f t="shared" si="1"/>
        <v>10.308148875878826</v>
      </c>
      <c r="M14" s="3"/>
      <c r="N14" s="3"/>
      <c r="O14" s="3"/>
      <c r="P14" s="3"/>
      <c r="Q14" s="3"/>
      <c r="R14" s="9"/>
      <c r="S14" s="9"/>
    </row>
    <row r="15" spans="1:19">
      <c r="A15" s="13">
        <f t="shared" si="10"/>
        <v>2023</v>
      </c>
      <c r="B15" s="14">
        <f t="shared" si="9"/>
        <v>11</v>
      </c>
      <c r="C15" s="17">
        <f t="shared" si="2"/>
        <v>8.5118823040124845</v>
      </c>
      <c r="D15" s="17">
        <f t="shared" si="3"/>
        <v>6.6669215884591022</v>
      </c>
      <c r="E15" s="17">
        <f t="shared" si="4"/>
        <v>6.5981660240468072</v>
      </c>
      <c r="F15" s="17">
        <f t="shared" si="5"/>
        <v>11.60923523058521</v>
      </c>
      <c r="G15" s="17">
        <v>11.59</v>
      </c>
      <c r="H15" s="17">
        <f t="shared" si="6"/>
        <v>14.758537874031436</v>
      </c>
      <c r="I15" s="17">
        <f t="shared" si="7"/>
        <v>12.44084018572933</v>
      </c>
      <c r="J15" s="18">
        <f t="shared" si="8"/>
        <v>10.310797600980623</v>
      </c>
      <c r="K15" s="3">
        <f t="shared" si="0"/>
        <v>8.2486380807844988</v>
      </c>
      <c r="L15" s="3">
        <f t="shared" si="1"/>
        <v>12.372957121176746</v>
      </c>
      <c r="M15" s="3"/>
      <c r="N15" s="3"/>
      <c r="O15" s="3"/>
      <c r="P15" s="3"/>
      <c r="Q15" s="3"/>
      <c r="R15" s="9"/>
      <c r="S15" s="9"/>
    </row>
    <row r="16" spans="1:19">
      <c r="A16" s="13">
        <f t="shared" si="10"/>
        <v>2024</v>
      </c>
      <c r="B16" s="14">
        <f t="shared" si="9"/>
        <v>12</v>
      </c>
      <c r="C16" s="17">
        <f t="shared" si="2"/>
        <v>9.9688288077898513</v>
      </c>
      <c r="D16" s="17">
        <f t="shared" si="3"/>
        <v>7.6000758113767324</v>
      </c>
      <c r="E16" s="17">
        <f t="shared" si="4"/>
        <v>7.5141787460726714</v>
      </c>
      <c r="F16" s="17">
        <f t="shared" si="5"/>
        <v>13.926603362700249</v>
      </c>
      <c r="G16" s="17">
        <v>13.9</v>
      </c>
      <c r="H16" s="17">
        <f t="shared" si="6"/>
        <v>18.818148581041438</v>
      </c>
      <c r="I16" s="17">
        <f t="shared" si="7"/>
        <v>15.014022895246367</v>
      </c>
      <c r="J16" s="18">
        <f t="shared" si="8"/>
        <v>12.39169402917533</v>
      </c>
      <c r="K16" s="3">
        <f t="shared" si="0"/>
        <v>9.9133552233402646</v>
      </c>
      <c r="L16" s="3">
        <f t="shared" si="1"/>
        <v>14.870032835010395</v>
      </c>
      <c r="M16" s="3"/>
      <c r="N16" s="3"/>
      <c r="O16" s="3"/>
      <c r="P16" s="3"/>
      <c r="Q16" s="3"/>
      <c r="R16" s="9"/>
      <c r="S16" s="9"/>
    </row>
    <row r="17" spans="1:19" ht="15.75" thickBot="1">
      <c r="A17" s="15">
        <f t="shared" si="10"/>
        <v>2025</v>
      </c>
      <c r="B17" s="16">
        <f t="shared" si="9"/>
        <v>13</v>
      </c>
      <c r="C17" s="19">
        <f t="shared" si="2"/>
        <v>11.675155300511433</v>
      </c>
      <c r="D17" s="19">
        <f t="shared" si="3"/>
        <v>8.6638415604980583</v>
      </c>
      <c r="E17" s="19">
        <f t="shared" si="4"/>
        <v>8.5573600334021744</v>
      </c>
      <c r="F17" s="19">
        <f t="shared" si="5"/>
        <v>16.706551066430322</v>
      </c>
      <c r="G17" s="19">
        <v>16.670000000000002</v>
      </c>
      <c r="H17" s="19">
        <f t="shared" si="6"/>
        <v>23.994430819685242</v>
      </c>
      <c r="I17" s="19">
        <f t="shared" si="7"/>
        <v>18.119426030209624</v>
      </c>
      <c r="J17" s="20">
        <f t="shared" si="8"/>
        <v>14.912394972962408</v>
      </c>
      <c r="K17" s="3">
        <f t="shared" si="0"/>
        <v>11.929915978369927</v>
      </c>
      <c r="L17" s="3">
        <f t="shared" si="1"/>
        <v>17.89487396755489</v>
      </c>
      <c r="M17" s="3"/>
      <c r="N17" s="3"/>
      <c r="O17" s="3"/>
      <c r="P17" s="3"/>
      <c r="Q17" s="3"/>
      <c r="R17" s="9"/>
      <c r="S17" s="9"/>
    </row>
    <row r="18" spans="1:19">
      <c r="A18" s="5"/>
      <c r="B18" s="5"/>
      <c r="C18" s="8"/>
      <c r="D18" s="8"/>
      <c r="E18" s="8"/>
      <c r="F18" s="8"/>
      <c r="G18" s="8"/>
      <c r="H18" s="8"/>
      <c r="I18" s="8"/>
      <c r="J18" s="6"/>
      <c r="K18" s="3"/>
      <c r="L18" s="3"/>
      <c r="M18" s="3"/>
      <c r="N18" s="3"/>
      <c r="O18" s="3"/>
      <c r="Q18" s="3"/>
      <c r="R18" s="3"/>
    </row>
    <row r="19" spans="1:19">
      <c r="A19" s="10" t="s">
        <v>8</v>
      </c>
      <c r="I19" s="8"/>
      <c r="N19" s="3"/>
      <c r="O19" s="3"/>
    </row>
    <row r="20" spans="1:19">
      <c r="K20" s="3"/>
      <c r="L20" s="3"/>
      <c r="N20" s="3"/>
    </row>
    <row r="21" spans="1:19">
      <c r="K21" s="1"/>
      <c r="L21" s="1"/>
      <c r="N21" s="3"/>
    </row>
    <row r="22" spans="1:19">
      <c r="N22" s="3"/>
    </row>
  </sheetData>
  <mergeCells count="2">
    <mergeCell ref="A4:B4"/>
    <mergeCell ref="A1:J1"/>
  </mergeCells>
  <printOptions horizontalCentered="1" verticalCentered="1"/>
  <pageMargins left="0.70866141732283472" right="0.70866141732283472" top="0.74803149606299213" bottom="0.74803149606299213" header="1.1023622047244095" footer="0.31496062992125984"/>
  <pageSetup paperSize="9" orientation="portrait" r:id="rId1"/>
  <headerFooter>
    <oddHeader>&amp;R&amp;"Arial,Grassetto"&amp;14ANNEX 6</oddHeader>
    <oddFooter>&amp;L&amp;"Arial,Normale"&amp;8iotgrowth&amp;C&amp;"Arial,Normale"&amp;8micrimou&amp;R&amp;"Arial,Normale"&amp;8&amp;D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ictsadm</cp:lastModifiedBy>
  <cp:lastPrinted>2016-02-25T17:00:00Z</cp:lastPrinted>
  <dcterms:created xsi:type="dcterms:W3CDTF">2016-01-17T18:13:12Z</dcterms:created>
  <dcterms:modified xsi:type="dcterms:W3CDTF">2016-03-16T16:35:33Z</dcterms:modified>
</cp:coreProperties>
</file>