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6215" windowHeight="7185"/>
  </bookViews>
  <sheets>
    <sheet name="Foglio3" sheetId="3" r:id="rId1"/>
  </sheets>
  <definedNames>
    <definedName name="_xlnm.Print_Area" localSheetId="0">Foglio3!$A$1:$K$25</definedName>
  </definedNames>
  <calcPr calcId="125725"/>
</workbook>
</file>

<file path=xl/calcChain.xml><?xml version="1.0" encoding="utf-8"?>
<calcChain xmlns="http://schemas.openxmlformats.org/spreadsheetml/2006/main">
  <c r="I24" i="3"/>
  <c r="I23"/>
  <c r="I22"/>
  <c r="I21"/>
  <c r="I20"/>
  <c r="I19"/>
  <c r="I18"/>
  <c r="C24"/>
  <c r="C23"/>
  <c r="C22"/>
  <c r="C21"/>
  <c r="C20"/>
  <c r="C19"/>
  <c r="C18"/>
  <c r="I12"/>
  <c r="K12" s="1"/>
  <c r="I11"/>
  <c r="K11" s="1"/>
  <c r="I10"/>
  <c r="K10" s="1"/>
  <c r="I9"/>
  <c r="K9" s="1"/>
  <c r="I8"/>
  <c r="K8" s="1"/>
  <c r="I7"/>
  <c r="K7" s="1"/>
  <c r="I6"/>
  <c r="K6" s="1"/>
  <c r="C12"/>
  <c r="E12" s="1"/>
  <c r="C11"/>
  <c r="E11" s="1"/>
  <c r="C10"/>
  <c r="C9"/>
  <c r="E9" s="1"/>
  <c r="C8"/>
  <c r="E8" s="1"/>
  <c r="C7"/>
  <c r="E7" s="1"/>
  <c r="C6"/>
  <c r="E6" s="1"/>
  <c r="E5"/>
  <c r="K5"/>
  <c r="A6"/>
  <c r="A7" s="1"/>
  <c r="A8" s="1"/>
  <c r="A9" s="1"/>
  <c r="A10" s="1"/>
  <c r="A11" s="1"/>
  <c r="G6"/>
  <c r="G7" s="1"/>
  <c r="G8" s="1"/>
  <c r="G9" s="1"/>
  <c r="G10" s="1"/>
  <c r="G11" s="1"/>
  <c r="E10"/>
  <c r="E13" l="1"/>
  <c r="K13"/>
  <c r="K24"/>
  <c r="E24"/>
  <c r="G18"/>
  <c r="G19" s="1"/>
  <c r="G20" s="1"/>
  <c r="G21" s="1"/>
  <c r="G22" s="1"/>
  <c r="G23" s="1"/>
  <c r="A18"/>
  <c r="A19" s="1"/>
  <c r="A20" s="1"/>
  <c r="A21" s="1"/>
  <c r="A22" s="1"/>
  <c r="A23" s="1"/>
  <c r="K17"/>
  <c r="E17"/>
  <c r="E18" l="1"/>
  <c r="K18"/>
  <c r="E19"/>
  <c r="K19"/>
  <c r="E20"/>
  <c r="K20"/>
  <c r="E21"/>
  <c r="K21"/>
  <c r="E22"/>
  <c r="K22"/>
  <c r="E23"/>
  <c r="K23"/>
  <c r="E25" l="1"/>
  <c r="K25"/>
</calcChain>
</file>

<file path=xl/sharedStrings.xml><?xml version="1.0" encoding="utf-8"?>
<sst xmlns="http://schemas.openxmlformats.org/spreadsheetml/2006/main" count="29" uniqueCount="12">
  <si>
    <t>years</t>
  </si>
  <si>
    <t>invest</t>
  </si>
  <si>
    <t>expense</t>
  </si>
  <si>
    <t>revenue</t>
  </si>
  <si>
    <t>cashflow</t>
  </si>
  <si>
    <t>internal rate of return</t>
  </si>
  <si>
    <t>IRR estimate: 2013-2020 - (90% nvestment)</t>
  </si>
  <si>
    <t>IRR estimate: 2013-2020 - (80% investment)</t>
  </si>
  <si>
    <t xml:space="preserve">internal rate of return </t>
  </si>
  <si>
    <t>IRR estimate: 2013-2020 - (110% investment)</t>
  </si>
  <si>
    <t>IRR estimate; 2013-2020 - (120% investment)</t>
  </si>
  <si>
    <t>THE IRR MODEL (SENSITIVITY ANALYSIS: INVESTMENT) FOR IOT SERVICE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</si>
</sst>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2" fontId="0" fillId="0" borderId="1" xfId="0" applyNumberFormat="1" applyBorder="1"/>
    <xf numFmtId="0" fontId="1" fillId="0" borderId="0" xfId="0" applyFont="1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1" fillId="0" borderId="1" xfId="0" applyFont="1" applyBorder="1"/>
    <xf numFmtId="2" fontId="1" fillId="0" borderId="1" xfId="0" applyNumberFormat="1" applyFont="1" applyBorder="1"/>
    <xf numFmtId="0" fontId="1" fillId="0" borderId="3" xfId="0" applyFont="1" applyBorder="1"/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2" fontId="0" fillId="0" borderId="1" xfId="0" applyNumberFormat="1" applyFont="1" applyBorder="1"/>
    <xf numFmtId="2" fontId="0" fillId="0" borderId="0" xfId="0" applyNumberFormat="1"/>
    <xf numFmtId="10" fontId="0" fillId="0" borderId="1" xfId="0" applyNumberFormat="1" applyBorder="1"/>
    <xf numFmtId="0" fontId="2" fillId="0" borderId="0" xfId="0" applyFont="1" applyAlignment="1">
      <alignment horizontal="center"/>
    </xf>
    <xf numFmtId="0" fontId="1" fillId="0" borderId="3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5"/>
  <sheetViews>
    <sheetView tabSelected="1" workbookViewId="0">
      <selection activeCell="A3" sqref="A3"/>
    </sheetView>
  </sheetViews>
  <sheetFormatPr defaultRowHeight="15"/>
  <cols>
    <col min="13" max="13" width="9.7109375" bestFit="1" customWidth="1"/>
  </cols>
  <sheetData>
    <row r="1" spans="1:11" ht="18">
      <c r="A1" s="17" t="s">
        <v>11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3" spans="1:11">
      <c r="A3" s="2" t="s">
        <v>6</v>
      </c>
      <c r="G3" s="2" t="s">
        <v>7</v>
      </c>
    </row>
    <row r="4" spans="1:11">
      <c r="A4" s="12" t="s">
        <v>0</v>
      </c>
      <c r="B4" s="12" t="s">
        <v>3</v>
      </c>
      <c r="C4" s="12" t="s">
        <v>1</v>
      </c>
      <c r="D4" s="12" t="s">
        <v>2</v>
      </c>
      <c r="E4" s="12" t="s">
        <v>4</v>
      </c>
      <c r="G4" s="12" t="s">
        <v>0</v>
      </c>
      <c r="H4" s="12" t="s">
        <v>3</v>
      </c>
      <c r="I4" s="12" t="s">
        <v>1</v>
      </c>
      <c r="J4" s="12" t="s">
        <v>2</v>
      </c>
      <c r="K4" s="12" t="s">
        <v>4</v>
      </c>
    </row>
    <row r="5" spans="1:11">
      <c r="A5" s="9">
        <v>1</v>
      </c>
      <c r="B5" s="7"/>
      <c r="C5" s="14">
        <v>1847.12</v>
      </c>
      <c r="D5" s="6"/>
      <c r="E5" s="1">
        <f t="shared" ref="E5" si="0">-B5-C5+D5</f>
        <v>-1847.12</v>
      </c>
      <c r="G5" s="10">
        <v>1</v>
      </c>
      <c r="H5" s="1"/>
      <c r="I5" s="14">
        <v>1847.12</v>
      </c>
      <c r="J5" s="3"/>
      <c r="K5" s="1">
        <f>H5-I5-J5</f>
        <v>-1847.12</v>
      </c>
    </row>
    <row r="6" spans="1:11">
      <c r="A6" s="10">
        <f>A5+1</f>
        <v>2</v>
      </c>
      <c r="B6" s="1">
        <v>1300</v>
      </c>
      <c r="C6" s="1">
        <f>890.5*0.9</f>
        <v>801.45</v>
      </c>
      <c r="D6" s="1">
        <v>222.63</v>
      </c>
      <c r="E6" s="1">
        <f>B6-C6-D6</f>
        <v>275.91999999999996</v>
      </c>
      <c r="F6" s="15"/>
      <c r="G6" s="10">
        <f>G5+1</f>
        <v>2</v>
      </c>
      <c r="H6" s="1">
        <v>1300</v>
      </c>
      <c r="I6" s="1">
        <f>890.5*0.8</f>
        <v>712.40000000000009</v>
      </c>
      <c r="J6" s="1">
        <v>222.63</v>
      </c>
      <c r="K6" s="1">
        <f t="shared" ref="K6:K12" si="1">H6-I6-J6</f>
        <v>364.96999999999991</v>
      </c>
    </row>
    <row r="7" spans="1:11">
      <c r="A7" s="10">
        <f t="shared" ref="A7:A11" si="2">A6+1</f>
        <v>3</v>
      </c>
      <c r="B7" s="1">
        <v>1690</v>
      </c>
      <c r="C7" s="1">
        <f>1052.29*0.9</f>
        <v>947.06100000000004</v>
      </c>
      <c r="D7" s="1">
        <v>263.07</v>
      </c>
      <c r="E7" s="1">
        <f t="shared" ref="E7:E12" si="3">B7-C7-D7</f>
        <v>479.86899999999997</v>
      </c>
      <c r="G7" s="10">
        <f t="shared" ref="G7:G11" si="4">G6+1</f>
        <v>3</v>
      </c>
      <c r="H7" s="1">
        <v>1690</v>
      </c>
      <c r="I7" s="1">
        <f>1052.29*0.8</f>
        <v>841.83199999999999</v>
      </c>
      <c r="J7" s="1">
        <v>263.07</v>
      </c>
      <c r="K7" s="1">
        <f t="shared" si="1"/>
        <v>585.09799999999996</v>
      </c>
    </row>
    <row r="8" spans="1:11">
      <c r="A8" s="10">
        <f t="shared" si="2"/>
        <v>4</v>
      </c>
      <c r="B8" s="1">
        <v>2180</v>
      </c>
      <c r="C8" s="1">
        <f>1236.61*0.9</f>
        <v>1112.9489999999998</v>
      </c>
      <c r="D8" s="1">
        <v>309.14999999999998</v>
      </c>
      <c r="E8" s="1">
        <f t="shared" si="3"/>
        <v>757.90100000000018</v>
      </c>
      <c r="G8" s="10">
        <f t="shared" si="4"/>
        <v>4</v>
      </c>
      <c r="H8" s="1">
        <v>2180</v>
      </c>
      <c r="I8" s="1">
        <f>1236.91*0.8</f>
        <v>989.52800000000013</v>
      </c>
      <c r="J8" s="1">
        <v>309.14999999999998</v>
      </c>
      <c r="K8" s="1">
        <f t="shared" si="1"/>
        <v>881.32199999999978</v>
      </c>
    </row>
    <row r="9" spans="1:11">
      <c r="A9" s="10">
        <f t="shared" si="2"/>
        <v>5</v>
      </c>
      <c r="B9" s="1">
        <v>2800</v>
      </c>
      <c r="C9" s="1">
        <f>1444.13*0.9</f>
        <v>1299.7170000000001</v>
      </c>
      <c r="D9" s="1">
        <v>361.03</v>
      </c>
      <c r="E9" s="1">
        <f t="shared" si="3"/>
        <v>1139.2529999999999</v>
      </c>
      <c r="G9" s="10">
        <f t="shared" si="4"/>
        <v>5</v>
      </c>
      <c r="H9" s="1">
        <v>2800</v>
      </c>
      <c r="I9" s="1">
        <f>1444.13*0.8</f>
        <v>1155.3040000000001</v>
      </c>
      <c r="J9" s="1">
        <v>361.03</v>
      </c>
      <c r="K9" s="1">
        <f t="shared" si="1"/>
        <v>1283.6659999999999</v>
      </c>
    </row>
    <row r="10" spans="1:11">
      <c r="A10" s="10">
        <f t="shared" si="2"/>
        <v>6</v>
      </c>
      <c r="B10" s="1">
        <v>3550</v>
      </c>
      <c r="C10" s="1">
        <f>1674.67*0.9</f>
        <v>1507.2030000000002</v>
      </c>
      <c r="D10" s="1">
        <v>418.67</v>
      </c>
      <c r="E10" s="1">
        <f t="shared" si="3"/>
        <v>1624.1269999999997</v>
      </c>
      <c r="G10" s="10">
        <f t="shared" si="4"/>
        <v>6</v>
      </c>
      <c r="H10" s="1">
        <v>3550</v>
      </c>
      <c r="I10" s="1">
        <f>1674.67*0.8</f>
        <v>1339.7360000000001</v>
      </c>
      <c r="J10" s="1">
        <v>418.67</v>
      </c>
      <c r="K10" s="1">
        <f t="shared" si="1"/>
        <v>1791.5940000000001</v>
      </c>
    </row>
    <row r="11" spans="1:11">
      <c r="A11" s="11">
        <f t="shared" si="2"/>
        <v>7</v>
      </c>
      <c r="B11" s="1">
        <v>4440</v>
      </c>
      <c r="C11" s="1">
        <f>1927.05*0.9</f>
        <v>1734.345</v>
      </c>
      <c r="D11" s="1">
        <v>481.76</v>
      </c>
      <c r="E11" s="1">
        <f t="shared" si="3"/>
        <v>2223.8949999999995</v>
      </c>
      <c r="G11" s="11">
        <f t="shared" si="4"/>
        <v>7</v>
      </c>
      <c r="H11" s="1">
        <v>4440</v>
      </c>
      <c r="I11" s="1">
        <f>1927.05*0.8</f>
        <v>1541.64</v>
      </c>
      <c r="J11" s="1">
        <v>481.76</v>
      </c>
      <c r="K11" s="1">
        <f t="shared" si="1"/>
        <v>2416.5999999999995</v>
      </c>
    </row>
    <row r="12" spans="1:11">
      <c r="A12" s="10">
        <v>8</v>
      </c>
      <c r="B12" s="1">
        <v>5470</v>
      </c>
      <c r="C12" s="1">
        <f>2198.9*0.9</f>
        <v>1979.0100000000002</v>
      </c>
      <c r="D12" s="1">
        <v>549.73</v>
      </c>
      <c r="E12" s="1">
        <f t="shared" si="3"/>
        <v>2941.2599999999998</v>
      </c>
      <c r="G12" s="10">
        <v>8</v>
      </c>
      <c r="H12" s="1">
        <v>5470</v>
      </c>
      <c r="I12" s="1">
        <f>2198.9*0.8</f>
        <v>1759.1200000000001</v>
      </c>
      <c r="J12" s="1">
        <v>549.73</v>
      </c>
      <c r="K12" s="1">
        <f t="shared" si="1"/>
        <v>3161.15</v>
      </c>
    </row>
    <row r="13" spans="1:11">
      <c r="A13" s="8" t="s">
        <v>5</v>
      </c>
      <c r="B13" s="5"/>
      <c r="C13" s="5"/>
      <c r="D13" s="4"/>
      <c r="E13" s="16">
        <f>IRR(E5:E12,0.3)</f>
        <v>0.40787915137424424</v>
      </c>
      <c r="G13" s="8" t="s">
        <v>8</v>
      </c>
      <c r="H13" s="5"/>
      <c r="I13" s="5"/>
      <c r="J13" s="4"/>
      <c r="K13" s="16">
        <f>IRR(K5:K12,0.3)</f>
        <v>0.4572097487434994</v>
      </c>
    </row>
    <row r="15" spans="1:11">
      <c r="A15" s="2" t="s">
        <v>9</v>
      </c>
      <c r="G15" s="2" t="s">
        <v>10</v>
      </c>
    </row>
    <row r="16" spans="1:11">
      <c r="A16" s="12" t="s">
        <v>0</v>
      </c>
      <c r="B16" s="12" t="s">
        <v>3</v>
      </c>
      <c r="C16" s="12" t="s">
        <v>1</v>
      </c>
      <c r="D16" s="12" t="s">
        <v>2</v>
      </c>
      <c r="E16" s="12" t="s">
        <v>4</v>
      </c>
      <c r="F16" s="13"/>
      <c r="G16" s="12" t="s">
        <v>0</v>
      </c>
      <c r="H16" s="12" t="s">
        <v>3</v>
      </c>
      <c r="I16" s="12" t="s">
        <v>1</v>
      </c>
      <c r="J16" s="12" t="s">
        <v>2</v>
      </c>
      <c r="K16" s="12" t="s">
        <v>4</v>
      </c>
    </row>
    <row r="17" spans="1:11">
      <c r="A17" s="10">
        <v>1</v>
      </c>
      <c r="B17" s="1"/>
      <c r="C17" s="14">
        <v>1847.12</v>
      </c>
      <c r="D17" s="3"/>
      <c r="E17" s="1">
        <f>B17-C17-D17</f>
        <v>-1847.12</v>
      </c>
      <c r="G17" s="10">
        <v>1</v>
      </c>
      <c r="H17" s="1"/>
      <c r="I17" s="14">
        <v>1847.12</v>
      </c>
      <c r="J17" s="3"/>
      <c r="K17" s="1">
        <f>H17-I17-J17</f>
        <v>-1847.12</v>
      </c>
    </row>
    <row r="18" spans="1:11">
      <c r="A18" s="10">
        <f>A17+1</f>
        <v>2</v>
      </c>
      <c r="B18" s="1">
        <v>1300</v>
      </c>
      <c r="C18" s="1">
        <f>890.5*1.1</f>
        <v>979.55000000000007</v>
      </c>
      <c r="D18" s="1">
        <v>222.63</v>
      </c>
      <c r="E18" s="1">
        <f t="shared" ref="E18:E24" si="5">B18-C18-D18</f>
        <v>97.819999999999936</v>
      </c>
      <c r="G18" s="10">
        <f>G17+1</f>
        <v>2</v>
      </c>
      <c r="H18" s="1">
        <v>1300</v>
      </c>
      <c r="I18" s="1">
        <f>890.5*1.2</f>
        <v>1068.5999999999999</v>
      </c>
      <c r="J18" s="1">
        <v>222.63</v>
      </c>
      <c r="K18" s="1">
        <f t="shared" ref="K18:K24" si="6">H18-I18-J18</f>
        <v>8.7700000000000955</v>
      </c>
    </row>
    <row r="19" spans="1:11">
      <c r="A19" s="10">
        <f t="shared" ref="A19:A23" si="7">A18+1</f>
        <v>3</v>
      </c>
      <c r="B19" s="1">
        <v>1690</v>
      </c>
      <c r="C19" s="1">
        <f>1052.29*1.1</f>
        <v>1157.519</v>
      </c>
      <c r="D19" s="1">
        <v>263.07</v>
      </c>
      <c r="E19" s="1">
        <f t="shared" si="5"/>
        <v>269.411</v>
      </c>
      <c r="G19" s="10">
        <f t="shared" ref="G19:G23" si="8">G18+1</f>
        <v>3</v>
      </c>
      <c r="H19" s="1">
        <v>1690</v>
      </c>
      <c r="I19" s="1">
        <f>1052.29*1.2</f>
        <v>1262.7479999999998</v>
      </c>
      <c r="J19" s="1">
        <v>263.07</v>
      </c>
      <c r="K19" s="1">
        <f t="shared" si="6"/>
        <v>164.18200000000019</v>
      </c>
    </row>
    <row r="20" spans="1:11">
      <c r="A20" s="10">
        <f t="shared" si="7"/>
        <v>4</v>
      </c>
      <c r="B20" s="1">
        <v>2180</v>
      </c>
      <c r="C20" s="1">
        <f>1236.61*1.1</f>
        <v>1360.271</v>
      </c>
      <c r="D20" s="1">
        <v>309.14999999999998</v>
      </c>
      <c r="E20" s="1">
        <f t="shared" si="5"/>
        <v>510.57900000000006</v>
      </c>
      <c r="G20" s="10">
        <f t="shared" si="8"/>
        <v>4</v>
      </c>
      <c r="H20" s="1">
        <v>2180</v>
      </c>
      <c r="I20" s="1">
        <f>1236.81*1.2</f>
        <v>1484.1719999999998</v>
      </c>
      <c r="J20" s="1">
        <v>309.14999999999998</v>
      </c>
      <c r="K20" s="1">
        <f t="shared" si="6"/>
        <v>386.67800000000022</v>
      </c>
    </row>
    <row r="21" spans="1:11">
      <c r="A21" s="10">
        <f t="shared" si="7"/>
        <v>5</v>
      </c>
      <c r="B21" s="1">
        <v>2800</v>
      </c>
      <c r="C21" s="1">
        <f>1444.13*1.1</f>
        <v>1588.5430000000003</v>
      </c>
      <c r="D21" s="1">
        <v>361.03</v>
      </c>
      <c r="E21" s="1">
        <f t="shared" si="5"/>
        <v>850.42699999999968</v>
      </c>
      <c r="G21" s="10">
        <f t="shared" si="8"/>
        <v>5</v>
      </c>
      <c r="H21" s="1">
        <v>2800</v>
      </c>
      <c r="I21" s="1">
        <f>1444.13*1.2</f>
        <v>1732.9560000000001</v>
      </c>
      <c r="J21" s="1">
        <v>361.03</v>
      </c>
      <c r="K21" s="1">
        <f t="shared" si="6"/>
        <v>706.0139999999999</v>
      </c>
    </row>
    <row r="22" spans="1:11">
      <c r="A22" s="10">
        <f t="shared" si="7"/>
        <v>6</v>
      </c>
      <c r="B22" s="1">
        <v>3550</v>
      </c>
      <c r="C22" s="1">
        <f>1674.67*1.1</f>
        <v>1842.1370000000002</v>
      </c>
      <c r="D22" s="1">
        <v>418.67</v>
      </c>
      <c r="E22" s="1">
        <f t="shared" si="5"/>
        <v>1289.1929999999998</v>
      </c>
      <c r="G22" s="10">
        <f t="shared" si="8"/>
        <v>6</v>
      </c>
      <c r="H22" s="1">
        <v>3550</v>
      </c>
      <c r="I22" s="1">
        <f>1674.67*1.2</f>
        <v>2009.604</v>
      </c>
      <c r="J22" s="1">
        <v>418.67</v>
      </c>
      <c r="K22" s="1">
        <f t="shared" si="6"/>
        <v>1121.7259999999999</v>
      </c>
    </row>
    <row r="23" spans="1:11">
      <c r="A23" s="10">
        <f t="shared" si="7"/>
        <v>7</v>
      </c>
      <c r="B23" s="1">
        <v>4440</v>
      </c>
      <c r="C23" s="1">
        <f>1927.05*1.1</f>
        <v>2119.7550000000001</v>
      </c>
      <c r="D23" s="1">
        <v>481.76</v>
      </c>
      <c r="E23" s="1">
        <f t="shared" si="5"/>
        <v>1838.4849999999999</v>
      </c>
      <c r="G23" s="11">
        <f t="shared" si="8"/>
        <v>7</v>
      </c>
      <c r="H23" s="1">
        <v>4440</v>
      </c>
      <c r="I23" s="1">
        <f>1927.05*1.2</f>
        <v>2312.46</v>
      </c>
      <c r="J23" s="1">
        <v>481.76</v>
      </c>
      <c r="K23" s="1">
        <f t="shared" si="6"/>
        <v>1645.78</v>
      </c>
    </row>
    <row r="24" spans="1:11">
      <c r="A24" s="10">
        <v>8</v>
      </c>
      <c r="B24" s="1">
        <v>5470</v>
      </c>
      <c r="C24" s="1">
        <f>2198.9*1.1</f>
        <v>2418.7900000000004</v>
      </c>
      <c r="D24" s="1">
        <v>549.73</v>
      </c>
      <c r="E24" s="1">
        <f t="shared" si="5"/>
        <v>2501.4799999999996</v>
      </c>
      <c r="G24" s="10">
        <v>8</v>
      </c>
      <c r="H24" s="1">
        <v>5470</v>
      </c>
      <c r="I24" s="3">
        <f>2198.9*1.2</f>
        <v>2638.68</v>
      </c>
      <c r="J24" s="1">
        <v>549.73</v>
      </c>
      <c r="K24" s="1">
        <f t="shared" si="6"/>
        <v>2281.59</v>
      </c>
    </row>
    <row r="25" spans="1:11">
      <c r="A25" s="18" t="s">
        <v>8</v>
      </c>
      <c r="B25" s="19"/>
      <c r="C25" s="19"/>
      <c r="D25" s="20"/>
      <c r="E25" s="16">
        <f>IRR(E17:E24,0.3)</f>
        <v>0.30645690662190939</v>
      </c>
      <c r="G25" s="18" t="s">
        <v>8</v>
      </c>
      <c r="H25" s="19"/>
      <c r="I25" s="19"/>
      <c r="J25" s="20"/>
      <c r="K25" s="16">
        <f>IRR(K17:K24,0.1)</f>
        <v>0.25383844628355462</v>
      </c>
    </row>
  </sheetData>
  <mergeCells count="3">
    <mergeCell ref="A1:K1"/>
    <mergeCell ref="A25:D25"/>
    <mergeCell ref="G25:J25"/>
  </mergeCells>
  <printOptions horizontalCentered="1" verticalCentered="1"/>
  <pageMargins left="0.70866141732283472" right="0.70866141732283472" top="0.74803149606299213" bottom="0.74803149606299213" header="1.1023622047244095" footer="0.31496062992125984"/>
  <pageSetup paperSize="9" orientation="landscape" r:id="rId1"/>
  <headerFooter>
    <oddHeader>&amp;R&amp;"Arial,Grassetto"&amp;14IRR 2</oddHeader>
    <oddFooter>&amp;L&amp;"Arial,Normale"&amp;8iotgrowth&amp;C&amp;"Arial,Normale"&amp;8micrimou&amp;R&amp;"Arial,Normale"&amp;8&amp;D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Foglio3</vt:lpstr>
      <vt:lpstr>Foglio3!Print_Area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</dc:creator>
  <cp:lastModifiedBy>ictsadm</cp:lastModifiedBy>
  <cp:lastPrinted>2016-03-17T10:35:11Z</cp:lastPrinted>
  <dcterms:created xsi:type="dcterms:W3CDTF">2016-02-10T17:52:40Z</dcterms:created>
  <dcterms:modified xsi:type="dcterms:W3CDTF">2016-03-17T10:35:18Z</dcterms:modified>
</cp:coreProperties>
</file>