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1" sheetId="4" r:id="rId1"/>
  </sheets>
  <definedNames>
    <definedName name="_xlnm.Print_Area" localSheetId="0">Foglio1!$A$1:$K$25</definedName>
  </definedNames>
  <calcPr calcId="125725"/>
</workbook>
</file>

<file path=xl/calcChain.xml><?xml version="1.0" encoding="utf-8"?>
<calcChain xmlns="http://schemas.openxmlformats.org/spreadsheetml/2006/main">
  <c r="J24" i="4"/>
  <c r="K24" s="1"/>
  <c r="J23"/>
  <c r="K23" s="1"/>
  <c r="J22"/>
  <c r="K22" s="1"/>
  <c r="J21"/>
  <c r="K21" s="1"/>
  <c r="J20"/>
  <c r="K20" s="1"/>
  <c r="J19"/>
  <c r="K19" s="1"/>
  <c r="J18"/>
  <c r="K18" s="1"/>
  <c r="D24"/>
  <c r="E24" s="1"/>
  <c r="D23"/>
  <c r="E23" s="1"/>
  <c r="D22"/>
  <c r="E22" s="1"/>
  <c r="D21"/>
  <c r="E21" s="1"/>
  <c r="D20"/>
  <c r="E20" s="1"/>
  <c r="D19"/>
  <c r="E19" s="1"/>
  <c r="D18"/>
  <c r="E18" s="1"/>
  <c r="J12"/>
  <c r="K12" s="1"/>
  <c r="J11"/>
  <c r="K11" s="1"/>
  <c r="J10"/>
  <c r="K10" s="1"/>
  <c r="J9"/>
  <c r="K9" s="1"/>
  <c r="J8"/>
  <c r="K8" s="1"/>
  <c r="J7"/>
  <c r="K7" s="1"/>
  <c r="J6"/>
  <c r="K6" s="1"/>
  <c r="D12"/>
  <c r="E12" s="1"/>
  <c r="D11"/>
  <c r="D10"/>
  <c r="E10" s="1"/>
  <c r="D9"/>
  <c r="E9" s="1"/>
  <c r="D8"/>
  <c r="E8" s="1"/>
  <c r="D7"/>
  <c r="E7" s="1"/>
  <c r="D6"/>
  <c r="G18"/>
  <c r="G19" s="1"/>
  <c r="G20" s="1"/>
  <c r="G21" s="1"/>
  <c r="G22" s="1"/>
  <c r="G23" s="1"/>
  <c r="A18"/>
  <c r="A19" s="1"/>
  <c r="A20" s="1"/>
  <c r="A21" s="1"/>
  <c r="A22" s="1"/>
  <c r="A23" s="1"/>
  <c r="K17"/>
  <c r="E17"/>
  <c r="G6"/>
  <c r="G7" s="1"/>
  <c r="G8" s="1"/>
  <c r="G9" s="1"/>
  <c r="G10" s="1"/>
  <c r="G11" s="1"/>
  <c r="E6"/>
  <c r="A6"/>
  <c r="A7" s="1"/>
  <c r="A8" s="1"/>
  <c r="A9" s="1"/>
  <c r="A10" s="1"/>
  <c r="A11" s="1"/>
  <c r="K5"/>
  <c r="E5"/>
  <c r="K13" l="1"/>
  <c r="K25"/>
  <c r="E25"/>
  <c r="E11"/>
  <c r="E13" s="1"/>
</calcChain>
</file>

<file path=xl/sharedStrings.xml><?xml version="1.0" encoding="utf-8"?>
<sst xmlns="http://schemas.openxmlformats.org/spreadsheetml/2006/main" count="29" uniqueCount="12">
  <si>
    <t>years</t>
  </si>
  <si>
    <t>invest</t>
  </si>
  <si>
    <t>expense</t>
  </si>
  <si>
    <t>revenue</t>
  </si>
  <si>
    <t>cashflow</t>
  </si>
  <si>
    <t>internal rate of return</t>
  </si>
  <si>
    <t xml:space="preserve">internal rate of return </t>
  </si>
  <si>
    <t>THE IRR MODEL (SENSITIVITY ANALYSIS: EXPENSES) FOR IOT SERVICE</t>
  </si>
  <si>
    <t>IRR estimate: 2013-2020 - (80% expenses)</t>
  </si>
  <si>
    <t>IRR estimate: 2013-2020 - (90% expenses)</t>
  </si>
  <si>
    <t>IRR estimate: 2013-2020 - (110% expenses)</t>
  </si>
  <si>
    <t>IRR estimate; 2013-2020 - (120% expenses)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</si>
</sst>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1" xfId="0" applyNumberFormat="1" applyBorder="1"/>
    <xf numFmtId="0" fontId="1" fillId="0" borderId="0" xfId="0" applyFont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3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" fontId="0" fillId="0" borderId="1" xfId="0" applyNumberFormat="1" applyFont="1" applyBorder="1"/>
    <xf numFmtId="2" fontId="0" fillId="0" borderId="0" xfId="0" applyNumberFormat="1"/>
    <xf numFmtId="10" fontId="0" fillId="0" borderId="1" xfId="0" applyNumberFormat="1" applyBorder="1"/>
    <xf numFmtId="9" fontId="0" fillId="0" borderId="0" xfId="0" applyNumberFormat="1"/>
    <xf numFmtId="10" fontId="0" fillId="0" borderId="0" xfId="0" applyNumberForma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workbookViewId="0">
      <selection activeCell="O10" sqref="O10"/>
    </sheetView>
  </sheetViews>
  <sheetFormatPr defaultRowHeight="15"/>
  <sheetData>
    <row r="1" spans="1:16" ht="18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3" spans="1:16">
      <c r="A3" s="2" t="s">
        <v>9</v>
      </c>
      <c r="G3" s="2" t="s">
        <v>8</v>
      </c>
    </row>
    <row r="4" spans="1:16">
      <c r="A4" s="12" t="s">
        <v>0</v>
      </c>
      <c r="B4" s="12" t="s">
        <v>3</v>
      </c>
      <c r="C4" s="12" t="s">
        <v>1</v>
      </c>
      <c r="D4" s="12" t="s">
        <v>2</v>
      </c>
      <c r="E4" s="12" t="s">
        <v>4</v>
      </c>
      <c r="G4" s="12" t="s">
        <v>0</v>
      </c>
      <c r="H4" s="12" t="s">
        <v>3</v>
      </c>
      <c r="I4" s="12" t="s">
        <v>1</v>
      </c>
      <c r="J4" s="12" t="s">
        <v>2</v>
      </c>
      <c r="K4" s="12" t="s">
        <v>4</v>
      </c>
      <c r="M4" s="17"/>
      <c r="N4" s="18"/>
      <c r="O4" s="18"/>
      <c r="P4" s="18"/>
    </row>
    <row r="5" spans="1:16">
      <c r="A5" s="9">
        <v>1</v>
      </c>
      <c r="B5" s="7"/>
      <c r="C5" s="14">
        <v>1847.12</v>
      </c>
      <c r="D5" s="6"/>
      <c r="E5" s="1">
        <f t="shared" ref="E5" si="0">-B5-C5+D5</f>
        <v>-1847.12</v>
      </c>
      <c r="G5" s="10">
        <v>1</v>
      </c>
      <c r="H5" s="1"/>
      <c r="I5" s="14">
        <v>1847.12</v>
      </c>
      <c r="J5" s="3"/>
      <c r="K5" s="1">
        <f>H5-I5-J5</f>
        <v>-1847.12</v>
      </c>
      <c r="M5" s="17"/>
      <c r="N5" s="18"/>
      <c r="O5" s="18"/>
      <c r="P5" s="18"/>
    </row>
    <row r="6" spans="1:16">
      <c r="A6" s="10">
        <f>A5+1</f>
        <v>2</v>
      </c>
      <c r="B6" s="1">
        <v>1300</v>
      </c>
      <c r="C6" s="1">
        <v>890.5</v>
      </c>
      <c r="D6" s="1">
        <f>222.63*0.9</f>
        <v>200.36699999999999</v>
      </c>
      <c r="E6" s="1">
        <f>B6-C6-D6</f>
        <v>209.13300000000001</v>
      </c>
      <c r="F6" s="15"/>
      <c r="G6" s="10">
        <f>G5+1</f>
        <v>2</v>
      </c>
      <c r="H6" s="1">
        <v>1300</v>
      </c>
      <c r="I6" s="1">
        <v>890.5</v>
      </c>
      <c r="J6" s="1">
        <f>222.63*0.8</f>
        <v>178.10400000000001</v>
      </c>
      <c r="K6" s="1">
        <f t="shared" ref="K6:K12" si="1">H6-I6-J6</f>
        <v>231.39599999999999</v>
      </c>
      <c r="M6" s="17"/>
      <c r="N6" s="18"/>
      <c r="O6" s="18"/>
      <c r="P6" s="18"/>
    </row>
    <row r="7" spans="1:16">
      <c r="A7" s="10">
        <f t="shared" ref="A7:A11" si="2">A6+1</f>
        <v>3</v>
      </c>
      <c r="B7" s="1">
        <v>1690</v>
      </c>
      <c r="C7" s="1">
        <v>1052.29</v>
      </c>
      <c r="D7" s="1">
        <f>263.07*0.9</f>
        <v>236.76300000000001</v>
      </c>
      <c r="E7" s="1">
        <f t="shared" ref="E7:E12" si="3">B7-C7-D7</f>
        <v>400.947</v>
      </c>
      <c r="G7" s="10">
        <f t="shared" ref="G7:G11" si="4">G6+1</f>
        <v>3</v>
      </c>
      <c r="H7" s="1">
        <v>1690</v>
      </c>
      <c r="I7" s="1">
        <v>1052.29</v>
      </c>
      <c r="J7" s="1">
        <f>263.07*0.8</f>
        <v>210.45600000000002</v>
      </c>
      <c r="K7" s="1">
        <f t="shared" si="1"/>
        <v>427.25400000000002</v>
      </c>
      <c r="M7" s="17"/>
      <c r="N7" s="18"/>
      <c r="O7" s="18"/>
      <c r="P7" s="18"/>
    </row>
    <row r="8" spans="1:16">
      <c r="A8" s="10">
        <f t="shared" si="2"/>
        <v>4</v>
      </c>
      <c r="B8" s="1">
        <v>2180</v>
      </c>
      <c r="C8" s="1">
        <v>1236.6099999999999</v>
      </c>
      <c r="D8" s="1">
        <f>309.15*0.9</f>
        <v>278.23500000000001</v>
      </c>
      <c r="E8" s="1">
        <f t="shared" si="3"/>
        <v>665.15500000000009</v>
      </c>
      <c r="G8" s="10">
        <f t="shared" si="4"/>
        <v>4</v>
      </c>
      <c r="H8" s="1">
        <v>2180</v>
      </c>
      <c r="I8" s="1">
        <v>1236.6099999999999</v>
      </c>
      <c r="J8" s="1">
        <f>309.15*0.8</f>
        <v>247.32</v>
      </c>
      <c r="K8" s="1">
        <f t="shared" si="1"/>
        <v>696.07000000000016</v>
      </c>
      <c r="M8" s="17"/>
      <c r="N8" s="18"/>
      <c r="O8" s="18"/>
      <c r="P8" s="18"/>
    </row>
    <row r="9" spans="1:16">
      <c r="A9" s="10">
        <f t="shared" si="2"/>
        <v>5</v>
      </c>
      <c r="B9" s="1">
        <v>2800</v>
      </c>
      <c r="C9" s="1">
        <v>1444.13</v>
      </c>
      <c r="D9" s="1">
        <f>361.03*0.9</f>
        <v>324.92699999999996</v>
      </c>
      <c r="E9" s="1">
        <f t="shared" si="3"/>
        <v>1030.943</v>
      </c>
      <c r="G9" s="10">
        <f t="shared" si="4"/>
        <v>5</v>
      </c>
      <c r="H9" s="1">
        <v>2800</v>
      </c>
      <c r="I9" s="1">
        <v>1444.13</v>
      </c>
      <c r="J9" s="1">
        <f>361.03*0.8</f>
        <v>288.82400000000001</v>
      </c>
      <c r="K9" s="1">
        <f t="shared" si="1"/>
        <v>1067.0459999999998</v>
      </c>
    </row>
    <row r="10" spans="1:16">
      <c r="A10" s="10">
        <f t="shared" si="2"/>
        <v>6</v>
      </c>
      <c r="B10" s="1">
        <v>3550</v>
      </c>
      <c r="C10" s="1">
        <v>1674.67</v>
      </c>
      <c r="D10" s="1">
        <f>418.67*0.9</f>
        <v>376.803</v>
      </c>
      <c r="E10" s="1">
        <f t="shared" si="3"/>
        <v>1498.527</v>
      </c>
      <c r="G10" s="10">
        <f t="shared" si="4"/>
        <v>6</v>
      </c>
      <c r="H10" s="1">
        <v>3550</v>
      </c>
      <c r="I10" s="1">
        <v>1674.67</v>
      </c>
      <c r="J10" s="1">
        <f>418.67*0.8</f>
        <v>334.93600000000004</v>
      </c>
      <c r="K10" s="1">
        <f t="shared" si="1"/>
        <v>1540.3939999999998</v>
      </c>
    </row>
    <row r="11" spans="1:16">
      <c r="A11" s="11">
        <f t="shared" si="2"/>
        <v>7</v>
      </c>
      <c r="B11" s="1">
        <v>4440</v>
      </c>
      <c r="C11" s="1">
        <v>1927.05</v>
      </c>
      <c r="D11" s="1">
        <f>481.76*0.9</f>
        <v>433.584</v>
      </c>
      <c r="E11" s="1">
        <f t="shared" si="3"/>
        <v>2079.366</v>
      </c>
      <c r="G11" s="11">
        <f t="shared" si="4"/>
        <v>7</v>
      </c>
      <c r="H11" s="1">
        <v>4440</v>
      </c>
      <c r="I11" s="1">
        <v>1927.05</v>
      </c>
      <c r="J11" s="1">
        <f>481.76*0.8</f>
        <v>385.40800000000002</v>
      </c>
      <c r="K11" s="1">
        <f t="shared" si="1"/>
        <v>2127.5419999999999</v>
      </c>
    </row>
    <row r="12" spans="1:16">
      <c r="A12" s="10">
        <v>8</v>
      </c>
      <c r="B12" s="1">
        <v>5470</v>
      </c>
      <c r="C12" s="1">
        <v>2198.9</v>
      </c>
      <c r="D12" s="1">
        <f>549.73*0.9</f>
        <v>494.75700000000001</v>
      </c>
      <c r="E12" s="1">
        <f t="shared" si="3"/>
        <v>2776.3429999999998</v>
      </c>
      <c r="G12" s="10">
        <v>8</v>
      </c>
      <c r="H12" s="1">
        <v>5470</v>
      </c>
      <c r="I12" s="1">
        <v>2198.9</v>
      </c>
      <c r="J12" s="1">
        <f>549.73*0.8</f>
        <v>439.78400000000005</v>
      </c>
      <c r="K12" s="1">
        <f t="shared" si="1"/>
        <v>2831.3159999999998</v>
      </c>
    </row>
    <row r="13" spans="1:16">
      <c r="A13" s="8" t="s">
        <v>5</v>
      </c>
      <c r="B13" s="5"/>
      <c r="C13" s="5"/>
      <c r="D13" s="4"/>
      <c r="E13" s="16">
        <f>IRR(E5:E12,0.2)</f>
        <v>0.37033382288432332</v>
      </c>
      <c r="G13" s="8" t="s">
        <v>6</v>
      </c>
      <c r="H13" s="5"/>
      <c r="I13" s="5"/>
      <c r="J13" s="4"/>
      <c r="K13" s="16">
        <f>IRR(K5:K12,0.2)</f>
        <v>0.38290633149620973</v>
      </c>
    </row>
    <row r="15" spans="1:16">
      <c r="A15" s="2" t="s">
        <v>10</v>
      </c>
      <c r="G15" s="2" t="s">
        <v>11</v>
      </c>
    </row>
    <row r="16" spans="1:16">
      <c r="A16" s="12" t="s">
        <v>0</v>
      </c>
      <c r="B16" s="12" t="s">
        <v>3</v>
      </c>
      <c r="C16" s="12" t="s">
        <v>1</v>
      </c>
      <c r="D16" s="12" t="s">
        <v>2</v>
      </c>
      <c r="E16" s="12" t="s">
        <v>4</v>
      </c>
      <c r="F16" s="13"/>
      <c r="G16" s="12" t="s">
        <v>0</v>
      </c>
      <c r="H16" s="12" t="s">
        <v>3</v>
      </c>
      <c r="I16" s="12" t="s">
        <v>1</v>
      </c>
      <c r="J16" s="12" t="s">
        <v>2</v>
      </c>
      <c r="K16" s="12" t="s">
        <v>4</v>
      </c>
    </row>
    <row r="17" spans="1:11">
      <c r="A17" s="10">
        <v>1</v>
      </c>
      <c r="B17" s="1"/>
      <c r="C17" s="14">
        <v>1847.12</v>
      </c>
      <c r="D17" s="3"/>
      <c r="E17" s="1">
        <f>B17-C17-D17</f>
        <v>-1847.12</v>
      </c>
      <c r="G17" s="10">
        <v>1</v>
      </c>
      <c r="H17" s="1"/>
      <c r="I17" s="14">
        <v>1847.12</v>
      </c>
      <c r="J17" s="3"/>
      <c r="K17" s="1">
        <f>H17-I17-J17</f>
        <v>-1847.12</v>
      </c>
    </row>
    <row r="18" spans="1:11">
      <c r="A18" s="10">
        <f>A17+1</f>
        <v>2</v>
      </c>
      <c r="B18" s="1">
        <v>1300</v>
      </c>
      <c r="C18" s="1">
        <v>890.5</v>
      </c>
      <c r="D18" s="1">
        <f>222.63*1.1</f>
        <v>244.893</v>
      </c>
      <c r="E18" s="1">
        <f t="shared" ref="E18:E24" si="5">B18-C18-D18</f>
        <v>164.607</v>
      </c>
      <c r="G18" s="10">
        <f>G17+1</f>
        <v>2</v>
      </c>
      <c r="H18" s="1">
        <v>1300</v>
      </c>
      <c r="I18" s="1">
        <v>890.5</v>
      </c>
      <c r="J18" s="1">
        <f>222.63*1.2</f>
        <v>267.15600000000001</v>
      </c>
      <c r="K18" s="1">
        <f t="shared" ref="K18:K24" si="6">H18-I18-J18</f>
        <v>142.34399999999999</v>
      </c>
    </row>
    <row r="19" spans="1:11">
      <c r="A19" s="10">
        <f t="shared" ref="A19:A23" si="7">A18+1</f>
        <v>3</v>
      </c>
      <c r="B19" s="1">
        <v>1690</v>
      </c>
      <c r="C19" s="1">
        <v>1052.29</v>
      </c>
      <c r="D19" s="1">
        <f>263.07*1.1</f>
        <v>289.37700000000001</v>
      </c>
      <c r="E19" s="1">
        <f t="shared" si="5"/>
        <v>348.33300000000003</v>
      </c>
      <c r="G19" s="10">
        <f t="shared" ref="G19:G23" si="8">G18+1</f>
        <v>3</v>
      </c>
      <c r="H19" s="1">
        <v>1690</v>
      </c>
      <c r="I19" s="1">
        <v>1052.29</v>
      </c>
      <c r="J19" s="1">
        <f>263.07*1.2</f>
        <v>315.68399999999997</v>
      </c>
      <c r="K19" s="1">
        <f t="shared" si="6"/>
        <v>322.02600000000007</v>
      </c>
    </row>
    <row r="20" spans="1:11">
      <c r="A20" s="10">
        <f t="shared" si="7"/>
        <v>4</v>
      </c>
      <c r="B20" s="1">
        <v>2180</v>
      </c>
      <c r="C20" s="1">
        <v>1236.6099999999999</v>
      </c>
      <c r="D20" s="1">
        <f>309.15*1.1</f>
        <v>340.065</v>
      </c>
      <c r="E20" s="1">
        <f t="shared" si="5"/>
        <v>603.32500000000005</v>
      </c>
      <c r="G20" s="10">
        <f t="shared" si="8"/>
        <v>4</v>
      </c>
      <c r="H20" s="1">
        <v>2180</v>
      </c>
      <c r="I20" s="1">
        <v>1236.6099999999999</v>
      </c>
      <c r="J20" s="1">
        <f>309.15*1.2</f>
        <v>370.97999999999996</v>
      </c>
      <c r="K20" s="1">
        <f t="shared" si="6"/>
        <v>572.41000000000008</v>
      </c>
    </row>
    <row r="21" spans="1:11">
      <c r="A21" s="10">
        <f t="shared" si="7"/>
        <v>5</v>
      </c>
      <c r="B21" s="1">
        <v>2800</v>
      </c>
      <c r="C21" s="1">
        <v>1444.13</v>
      </c>
      <c r="D21" s="1">
        <f>361.03*1.1</f>
        <v>397.13299999999998</v>
      </c>
      <c r="E21" s="1">
        <f t="shared" si="5"/>
        <v>958.73699999999985</v>
      </c>
      <c r="G21" s="10">
        <f t="shared" si="8"/>
        <v>5</v>
      </c>
      <c r="H21" s="1">
        <v>2800</v>
      </c>
      <c r="I21" s="1">
        <v>1444.13</v>
      </c>
      <c r="J21" s="1">
        <f>361.03*1.2</f>
        <v>433.23599999999993</v>
      </c>
      <c r="K21" s="1">
        <f t="shared" si="6"/>
        <v>922.63400000000001</v>
      </c>
    </row>
    <row r="22" spans="1:11">
      <c r="A22" s="10">
        <f t="shared" si="7"/>
        <v>6</v>
      </c>
      <c r="B22" s="1">
        <v>3550</v>
      </c>
      <c r="C22" s="1">
        <v>1674.67</v>
      </c>
      <c r="D22" s="1">
        <f>418.67*1.1</f>
        <v>460.53700000000003</v>
      </c>
      <c r="E22" s="1">
        <f t="shared" si="5"/>
        <v>1414.7929999999999</v>
      </c>
      <c r="G22" s="10">
        <f t="shared" si="8"/>
        <v>6</v>
      </c>
      <c r="H22" s="1">
        <v>3550</v>
      </c>
      <c r="I22" s="1">
        <v>1674.67</v>
      </c>
      <c r="J22" s="1">
        <f>418.67*1.2</f>
        <v>502.404</v>
      </c>
      <c r="K22" s="1">
        <f t="shared" si="6"/>
        <v>1372.9259999999999</v>
      </c>
    </row>
    <row r="23" spans="1:11">
      <c r="A23" s="10">
        <f t="shared" si="7"/>
        <v>7</v>
      </c>
      <c r="B23" s="1">
        <v>4440</v>
      </c>
      <c r="C23" s="1">
        <v>1927.05</v>
      </c>
      <c r="D23" s="1">
        <f>481.76*1.1</f>
        <v>529.93600000000004</v>
      </c>
      <c r="E23" s="1">
        <f t="shared" si="5"/>
        <v>1983.0139999999997</v>
      </c>
      <c r="G23" s="11">
        <f t="shared" si="8"/>
        <v>7</v>
      </c>
      <c r="H23" s="1">
        <v>4440</v>
      </c>
      <c r="I23" s="1">
        <v>1927.05</v>
      </c>
      <c r="J23" s="1">
        <f>481.76*1.2</f>
        <v>578.11199999999997</v>
      </c>
      <c r="K23" s="1">
        <f t="shared" si="6"/>
        <v>1934.8379999999997</v>
      </c>
    </row>
    <row r="24" spans="1:11">
      <c r="A24" s="10">
        <v>8</v>
      </c>
      <c r="B24" s="1">
        <v>5470</v>
      </c>
      <c r="C24" s="1">
        <v>2198.9</v>
      </c>
      <c r="D24" s="1">
        <f>549.73*1.1</f>
        <v>604.70300000000009</v>
      </c>
      <c r="E24" s="1">
        <f t="shared" si="5"/>
        <v>2666.3969999999999</v>
      </c>
      <c r="G24" s="10">
        <v>8</v>
      </c>
      <c r="H24" s="1">
        <v>5470</v>
      </c>
      <c r="I24" s="1">
        <v>2198.9</v>
      </c>
      <c r="J24" s="1">
        <f>549.73*1.2</f>
        <v>659.67600000000004</v>
      </c>
      <c r="K24" s="1">
        <f t="shared" si="6"/>
        <v>2611.424</v>
      </c>
    </row>
    <row r="25" spans="1:11">
      <c r="A25" s="20" t="s">
        <v>6</v>
      </c>
      <c r="B25" s="21"/>
      <c r="C25" s="21"/>
      <c r="D25" s="22"/>
      <c r="E25" s="16">
        <f>IRR(E17:E24,0.3)</f>
        <v>0.34499843203613345</v>
      </c>
      <c r="G25" s="20" t="s">
        <v>5</v>
      </c>
      <c r="H25" s="21"/>
      <c r="I25" s="21"/>
      <c r="J25" s="22"/>
      <c r="K25" s="16">
        <f>IRR(K17:K24,0.2)</f>
        <v>0.33222749033044158</v>
      </c>
    </row>
  </sheetData>
  <mergeCells count="3">
    <mergeCell ref="A1:K1"/>
    <mergeCell ref="A25:D25"/>
    <mergeCell ref="G25:J25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&amp;R&amp;"Arial,Grassetto"&amp;14IRR 3</oddHeader>
    <oddFooter>&amp;L&amp;"Arial,Normale"&amp;8iotgrowth&amp;C&amp;"Arial,Normale"&amp;8micrimou&amp;R&amp;"Arial,Normale"&amp;8&amp;D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2016-03-17T10:29:44Z</cp:lastPrinted>
  <dcterms:created xsi:type="dcterms:W3CDTF">2016-02-10T17:52:40Z</dcterms:created>
  <dcterms:modified xsi:type="dcterms:W3CDTF">2016-03-17T10:30:33Z</dcterms:modified>
</cp:coreProperties>
</file>